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DIRECCION-PC1\Users\joelka\Desktop\CARPETA COMPARTIDA\POA 2023\"/>
    </mc:Choice>
  </mc:AlternateContent>
  <xr:revisionPtr revIDLastSave="0" documentId="13_ncr:1_{FAD12D0C-ADEE-4F85-AB09-039912DF97A6}" xr6:coauthVersionLast="47" xr6:coauthVersionMax="47" xr10:uidLastSave="{00000000-0000-0000-0000-000000000000}"/>
  <bookViews>
    <workbookView xWindow="-120" yWindow="-120" windowWidth="20730" windowHeight="11160" tabRatio="599" activeTab="2" xr2:uid="{00000000-000D-0000-FFFF-FFFF00000000}"/>
  </bookViews>
  <sheets>
    <sheet name="PPNE1" sheetId="2" r:id="rId1"/>
    <sheet name="Sheet1" sheetId="57" state="hidden" r:id="rId2"/>
    <sheet name="PPNE2 " sheetId="58"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 r:id="rId12"/>
  </externalReferences>
  <definedNames>
    <definedName name="_xlnm._FilterDatabase" localSheetId="7" hidden="1">Insumos!$A$1:$E$517</definedName>
    <definedName name="_xlnm._FilterDatabase" localSheetId="2" hidden="1">'PPNE2 '!$A$8:$WWE$113</definedName>
    <definedName name="_xlnm._FilterDatabase" localSheetId="5" hidden="1">PPNE4!$A$16:$O$328</definedName>
    <definedName name="_xlnm._FilterDatabase" localSheetId="6" hidden="1">PPNE5!$A$16:$K$326</definedName>
    <definedName name="CodigoActividad" localSheetId="2">#REF!</definedName>
    <definedName name="CodigoActividad">[1]!Tabla2[Código]</definedName>
    <definedName name="Insumos" localSheetId="2">[2]Insumos!$A$540:$A$583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 localSheetId="2">#REF!</definedName>
    <definedName name="Productos">[1]!Tabla3[Productos]</definedName>
    <definedName name="Provincias">[1]Prov!$F$2:$F$33</definedName>
    <definedName name="_xlnm.Print_Titles" localSheetId="5">PPNE4!$16:$17</definedName>
    <definedName name="_xlnm.Print_Titles" localSheetId="6">PPNE5!$16:$17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R61" i="58" l="1"/>
  <c r="R12" i="58"/>
  <c r="Q113" i="58"/>
  <c r="P113" i="58"/>
  <c r="O113" i="58"/>
  <c r="N113" i="58"/>
  <c r="M113" i="58"/>
  <c r="L113" i="58"/>
  <c r="K113" i="58"/>
  <c r="J113" i="58"/>
  <c r="I113" i="58"/>
  <c r="H113" i="58"/>
  <c r="G113" i="58"/>
  <c r="F113" i="58"/>
  <c r="R112" i="58"/>
  <c r="R111" i="58"/>
  <c r="R110" i="58"/>
  <c r="R109" i="58"/>
  <c r="R108" i="58"/>
  <c r="R107" i="58"/>
  <c r="R106" i="58"/>
  <c r="R105" i="58"/>
  <c r="R104" i="58"/>
  <c r="R103" i="58"/>
  <c r="R102" i="58"/>
  <c r="R101" i="58"/>
  <c r="R100" i="58"/>
  <c r="R99" i="58"/>
  <c r="R98" i="58"/>
  <c r="R97" i="58"/>
  <c r="R96" i="58"/>
  <c r="R95" i="58"/>
  <c r="R94" i="58"/>
  <c r="R93" i="58"/>
  <c r="R92" i="58"/>
  <c r="R90" i="58"/>
  <c r="R89" i="58"/>
  <c r="R88" i="58"/>
  <c r="R87" i="58"/>
  <c r="R86" i="58"/>
  <c r="R85" i="58"/>
  <c r="R84" i="58"/>
  <c r="R83" i="58"/>
  <c r="R82" i="58"/>
  <c r="R81" i="58"/>
  <c r="R80" i="58"/>
  <c r="R79" i="58"/>
  <c r="R78" i="58"/>
  <c r="R77" i="58"/>
  <c r="R76" i="58"/>
  <c r="R75" i="58"/>
  <c r="R74" i="58"/>
  <c r="R73" i="58"/>
  <c r="R72" i="58"/>
  <c r="R71" i="58"/>
  <c r="R70" i="58"/>
  <c r="R69" i="58"/>
  <c r="R68" i="58"/>
  <c r="R67" i="58"/>
  <c r="R66" i="58"/>
  <c r="R63" i="58"/>
  <c r="R62" i="58"/>
  <c r="R60" i="58"/>
  <c r="R59" i="58"/>
  <c r="R58" i="58"/>
  <c r="R57" i="58"/>
  <c r="R56" i="58"/>
  <c r="R55" i="58"/>
  <c r="R54" i="58"/>
  <c r="R53" i="58"/>
  <c r="R52" i="58"/>
  <c r="R51" i="58"/>
  <c r="R50" i="58"/>
  <c r="R49" i="58"/>
  <c r="R48" i="58"/>
  <c r="R47" i="58"/>
  <c r="R46" i="58"/>
  <c r="R45" i="58"/>
  <c r="R44" i="58"/>
  <c r="R43" i="58"/>
  <c r="R42" i="58"/>
  <c r="R41" i="58"/>
  <c r="R40" i="58"/>
  <c r="R39" i="58"/>
  <c r="R38" i="58"/>
  <c r="R37" i="58"/>
  <c r="R36" i="58"/>
  <c r="R35" i="58"/>
  <c r="R34" i="58"/>
  <c r="R33" i="58"/>
  <c r="R32" i="58"/>
  <c r="R31" i="58"/>
  <c r="R30" i="58"/>
  <c r="R29" i="58"/>
  <c r="R28" i="58"/>
  <c r="R27" i="58"/>
  <c r="R26" i="58"/>
  <c r="R25" i="58"/>
  <c r="R24" i="58"/>
  <c r="R23" i="58"/>
  <c r="R22" i="58"/>
  <c r="R21" i="58"/>
  <c r="R20" i="58"/>
  <c r="R19" i="58"/>
  <c r="R18" i="58"/>
  <c r="R17" i="58"/>
  <c r="R16" i="58"/>
  <c r="R15" i="58"/>
  <c r="R14" i="58"/>
  <c r="R13" i="58"/>
  <c r="R11" i="58"/>
  <c r="R10" i="58"/>
  <c r="R9" i="58"/>
  <c r="B6" i="58"/>
  <c r="A5" i="58"/>
  <c r="A1" i="58"/>
  <c r="K287" i="49"/>
  <c r="J287" i="49"/>
  <c r="I287" i="49"/>
  <c r="G43" i="49"/>
  <c r="H43" i="49"/>
  <c r="I43" i="49"/>
  <c r="J43" i="49"/>
  <c r="K43" i="49"/>
  <c r="L43" i="49"/>
  <c r="M43" i="49"/>
  <c r="N44" i="49"/>
  <c r="N43" i="49" s="1"/>
  <c r="G45" i="49"/>
  <c r="H45" i="49"/>
  <c r="I45" i="49"/>
  <c r="J45" i="49"/>
  <c r="J42" i="49" s="1"/>
  <c r="K45" i="49"/>
  <c r="K42" i="49" s="1"/>
  <c r="L45" i="49"/>
  <c r="M45" i="49"/>
  <c r="N46" i="49"/>
  <c r="N47" i="49"/>
  <c r="N48" i="49"/>
  <c r="N49" i="49"/>
  <c r="N50" i="49"/>
  <c r="N51" i="49"/>
  <c r="N52" i="49"/>
  <c r="N53" i="49"/>
  <c r="H21" i="49"/>
  <c r="I21" i="49"/>
  <c r="J21" i="49"/>
  <c r="K21" i="49"/>
  <c r="L21" i="49"/>
  <c r="M21" i="49"/>
  <c r="J208" i="53"/>
  <c r="H232" i="53"/>
  <c r="J199" i="53"/>
  <c r="H172" i="53"/>
  <c r="I172" i="53"/>
  <c r="H21" i="53"/>
  <c r="I21" i="53"/>
  <c r="R113" i="58" l="1"/>
  <c r="G42" i="49"/>
  <c r="M42" i="49"/>
  <c r="L42" i="49"/>
  <c r="I42" i="49"/>
  <c r="H42" i="49"/>
  <c r="N45" i="49"/>
  <c r="N42" i="49" s="1"/>
  <c r="H157" i="53"/>
  <c r="J166" i="53" l="1"/>
  <c r="J165" i="53"/>
  <c r="H285" i="53"/>
  <c r="I285" i="53"/>
  <c r="G232" i="53"/>
  <c r="G225" i="53"/>
  <c r="J231" i="53"/>
  <c r="J226" i="53"/>
  <c r="H205" i="53"/>
  <c r="I205" i="53"/>
  <c r="H193" i="53"/>
  <c r="I193" i="53"/>
  <c r="J169" i="53"/>
  <c r="J168" i="53"/>
  <c r="J151" i="53"/>
  <c r="G150" i="53"/>
  <c r="J111" i="53"/>
  <c r="J64" i="53"/>
  <c r="J63" i="53" s="1"/>
  <c r="J56"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M319" i="49"/>
  <c r="K319" i="49"/>
  <c r="G13" i="53"/>
  <c r="G11" i="53"/>
  <c r="G9" i="53"/>
  <c r="F20" i="52"/>
  <c r="G131" i="49"/>
  <c r="G126" i="49"/>
  <c r="H327" i="49"/>
  <c r="I327" i="49"/>
  <c r="I326" i="49" s="1"/>
  <c r="I325" i="49" s="1"/>
  <c r="J327" i="49"/>
  <c r="J326" i="49" s="1"/>
  <c r="J325" i="49" s="1"/>
  <c r="K327" i="49"/>
  <c r="K326" i="49" s="1"/>
  <c r="K325" i="49" s="1"/>
  <c r="L327" i="49"/>
  <c r="L326" i="49" s="1"/>
  <c r="L325" i="49" s="1"/>
  <c r="M327" i="49"/>
  <c r="M326" i="49" s="1"/>
  <c r="M325" i="49" s="1"/>
  <c r="H326" i="49"/>
  <c r="H325" i="49" s="1"/>
  <c r="N328" i="49"/>
  <c r="N327" i="49" s="1"/>
  <c r="N326" i="49" s="1"/>
  <c r="N325" i="49" s="1"/>
  <c r="J326" i="53"/>
  <c r="H325" i="53"/>
  <c r="H324" i="53" s="1"/>
  <c r="H323" i="53" s="1"/>
  <c r="I325" i="53"/>
  <c r="I324" i="53" s="1"/>
  <c r="I323" i="53" s="1"/>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I302" i="53"/>
  <c r="H299" i="53"/>
  <c r="I299" i="53"/>
  <c r="H297" i="53"/>
  <c r="I297" i="53"/>
  <c r="H295" i="53"/>
  <c r="I295" i="53"/>
  <c r="H292" i="53"/>
  <c r="I292" i="53"/>
  <c r="H290" i="53"/>
  <c r="I290" i="53"/>
  <c r="H283" i="53"/>
  <c r="I283" i="53"/>
  <c r="H280" i="53"/>
  <c r="I280" i="53"/>
  <c r="H278" i="53"/>
  <c r="I278" i="53"/>
  <c r="H276" i="53"/>
  <c r="I276" i="53"/>
  <c r="H274" i="53"/>
  <c r="I274" i="53"/>
  <c r="G272" i="53"/>
  <c r="H272" i="53"/>
  <c r="I272" i="53"/>
  <c r="H268" i="53"/>
  <c r="I268" i="53"/>
  <c r="H266" i="53"/>
  <c r="H265" i="53" s="1"/>
  <c r="I266" i="53"/>
  <c r="H263" i="53"/>
  <c r="H262" i="53" s="1"/>
  <c r="I263" i="53"/>
  <c r="I262" i="53" s="1"/>
  <c r="H260" i="53"/>
  <c r="I260" i="53"/>
  <c r="G255" i="53"/>
  <c r="H255" i="53"/>
  <c r="I255" i="53"/>
  <c r="H252" i="53"/>
  <c r="I252" i="53"/>
  <c r="H250" i="53"/>
  <c r="I250" i="53"/>
  <c r="H248" i="53"/>
  <c r="I248" i="53"/>
  <c r="H246" i="53"/>
  <c r="I246" i="53"/>
  <c r="G244" i="53"/>
  <c r="H244" i="53"/>
  <c r="I244" i="53"/>
  <c r="J242" i="53"/>
  <c r="G241" i="53"/>
  <c r="H241" i="53"/>
  <c r="I241" i="53"/>
  <c r="J239" i="53"/>
  <c r="G238" i="53"/>
  <c r="H238" i="53"/>
  <c r="I238" i="53"/>
  <c r="J233" i="53"/>
  <c r="J234" i="53"/>
  <c r="J235" i="53"/>
  <c r="J236" i="53"/>
  <c r="J240" i="53"/>
  <c r="J238" i="53" s="1"/>
  <c r="J243" i="53"/>
  <c r="J241" i="53" s="1"/>
  <c r="J245" i="53"/>
  <c r="J244" i="53" s="1"/>
  <c r="J247" i="53"/>
  <c r="J246" i="53" s="1"/>
  <c r="J249" i="53"/>
  <c r="J248" i="53" s="1"/>
  <c r="J251" i="53"/>
  <c r="J250" i="53" s="1"/>
  <c r="J253" i="53"/>
  <c r="J252" i="53" s="1"/>
  <c r="J256" i="53"/>
  <c r="J257" i="53"/>
  <c r="J261" i="53"/>
  <c r="J260" i="53" s="1"/>
  <c r="J264" i="53"/>
  <c r="J263" i="53" s="1"/>
  <c r="J262" i="53" s="1"/>
  <c r="I232" i="53"/>
  <c r="J227" i="53"/>
  <c r="H225" i="53"/>
  <c r="H224" i="53" s="1"/>
  <c r="I225" i="53"/>
  <c r="J223" i="53"/>
  <c r="J222" i="53" s="1"/>
  <c r="H222" i="53"/>
  <c r="I222" i="53"/>
  <c r="G218" i="53"/>
  <c r="J220" i="53"/>
  <c r="J221" i="53"/>
  <c r="J228" i="53"/>
  <c r="J229" i="53"/>
  <c r="J230" i="53"/>
  <c r="J219" i="53"/>
  <c r="J218" i="53" s="1"/>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6" i="53"/>
  <c r="J195" i="53" s="1"/>
  <c r="J198" i="53"/>
  <c r="J197" i="53" s="1"/>
  <c r="J202" i="53"/>
  <c r="J201" i="53" s="1"/>
  <c r="J190" i="53"/>
  <c r="J189" i="53" s="1"/>
  <c r="H189" i="53"/>
  <c r="I189" i="53"/>
  <c r="H186" i="53"/>
  <c r="I186" i="53"/>
  <c r="H184" i="53"/>
  <c r="I184" i="53"/>
  <c r="H182" i="53"/>
  <c r="I182" i="53"/>
  <c r="J183" i="53"/>
  <c r="J182" i="53" s="1"/>
  <c r="J181" i="53"/>
  <c r="J180" i="53" s="1"/>
  <c r="H180" i="53"/>
  <c r="I180" i="53"/>
  <c r="H177" i="53"/>
  <c r="I177" i="53"/>
  <c r="H174" i="53"/>
  <c r="H171" i="53" s="1"/>
  <c r="I174" i="53"/>
  <c r="I171" i="53" s="1"/>
  <c r="G167" i="53"/>
  <c r="H167" i="53"/>
  <c r="I167" i="53"/>
  <c r="G164" i="53"/>
  <c r="H164" i="53"/>
  <c r="I164" i="53"/>
  <c r="J158" i="53"/>
  <c r="G157" i="53"/>
  <c r="H154" i="53"/>
  <c r="I154" i="53"/>
  <c r="J153" i="53"/>
  <c r="J152" i="53"/>
  <c r="J155" i="53"/>
  <c r="J156" i="53"/>
  <c r="J159" i="53"/>
  <c r="J160" i="53"/>
  <c r="J161" i="53"/>
  <c r="J162" i="53"/>
  <c r="J163" i="53"/>
  <c r="H150" i="53"/>
  <c r="I150" i="53"/>
  <c r="J149" i="53"/>
  <c r="J148" i="53" s="1"/>
  <c r="H148" i="53"/>
  <c r="I148" i="53"/>
  <c r="J147" i="53"/>
  <c r="J146" i="53" s="1"/>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J110" i="53"/>
  <c r="G104" i="53"/>
  <c r="J106" i="53"/>
  <c r="J107" i="53"/>
  <c r="J108" i="53"/>
  <c r="J109" i="53"/>
  <c r="J105" i="53"/>
  <c r="H104" i="53"/>
  <c r="I104" i="53"/>
  <c r="H102" i="53"/>
  <c r="I102" i="53"/>
  <c r="H100" i="53"/>
  <c r="I100" i="53"/>
  <c r="H97" i="53"/>
  <c r="I97" i="53"/>
  <c r="H95" i="53"/>
  <c r="I95" i="53"/>
  <c r="H93" i="53"/>
  <c r="I93" i="53"/>
  <c r="J91" i="53"/>
  <c r="J90" i="53" s="1"/>
  <c r="H90" i="53"/>
  <c r="I90" i="53"/>
  <c r="J89" i="53"/>
  <c r="J88" i="53" s="1"/>
  <c r="H88" i="53"/>
  <c r="I88" i="53"/>
  <c r="I87" i="53" s="1"/>
  <c r="H83" i="53"/>
  <c r="I83" i="53"/>
  <c r="J81" i="53"/>
  <c r="J80" i="53" s="1"/>
  <c r="H80" i="53"/>
  <c r="I80" i="53"/>
  <c r="J79" i="53"/>
  <c r="J78" i="53" s="1"/>
  <c r="H78" i="53"/>
  <c r="I78" i="53"/>
  <c r="G75" i="53"/>
  <c r="H71" i="53"/>
  <c r="I71" i="53"/>
  <c r="H73" i="53"/>
  <c r="I73" i="53"/>
  <c r="H75" i="53"/>
  <c r="I75" i="53"/>
  <c r="J70" i="53"/>
  <c r="J69" i="53" s="1"/>
  <c r="H69" i="53"/>
  <c r="I69" i="53"/>
  <c r="H65" i="53"/>
  <c r="I65" i="53"/>
  <c r="H63" i="53"/>
  <c r="I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325" i="53"/>
  <c r="J325" i="53" s="1"/>
  <c r="J324" i="53" s="1"/>
  <c r="J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4"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N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H37" i="49"/>
  <c r="I37" i="49"/>
  <c r="J37" i="49"/>
  <c r="K37" i="49"/>
  <c r="L37" i="49"/>
  <c r="M37" i="49"/>
  <c r="H35" i="49"/>
  <c r="I35" i="49"/>
  <c r="J35" i="49"/>
  <c r="K35" i="49"/>
  <c r="L35" i="49"/>
  <c r="M35" i="49"/>
  <c r="G35" i="49"/>
  <c r="H33" i="49"/>
  <c r="I33" i="49"/>
  <c r="J33" i="49"/>
  <c r="K33" i="49"/>
  <c r="L33" i="49"/>
  <c r="M33"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33" i="49"/>
  <c r="G21" i="49"/>
  <c r="F26" i="52"/>
  <c r="F25" i="52" s="1"/>
  <c r="F24" i="52" s="1"/>
  <c r="F23" i="52" s="1"/>
  <c r="F19" i="52"/>
  <c r="F14" i="52" s="1"/>
  <c r="F13" i="52"/>
  <c r="F10" i="52"/>
  <c r="F9" i="52" s="1"/>
  <c r="G12" i="53" s="1"/>
  <c r="H20" i="49" l="1"/>
  <c r="G188" i="53"/>
  <c r="I237" i="53"/>
  <c r="H188" i="53"/>
  <c r="J188" i="53"/>
  <c r="J255" i="53"/>
  <c r="J237" i="53"/>
  <c r="L20" i="49"/>
  <c r="I20" i="53"/>
  <c r="H20" i="53"/>
  <c r="J150" i="53"/>
  <c r="K20" i="49"/>
  <c r="J20" i="49"/>
  <c r="I273" i="49"/>
  <c r="M20" i="49"/>
  <c r="I20" i="49"/>
  <c r="J193" i="53"/>
  <c r="J104" i="53"/>
  <c r="G82" i="53"/>
  <c r="G265" i="53"/>
  <c r="G254" i="53" s="1"/>
  <c r="H209" i="53"/>
  <c r="H271" i="53"/>
  <c r="I289" i="53"/>
  <c r="G324" i="53"/>
  <c r="G323" i="53" s="1"/>
  <c r="G271" i="53"/>
  <c r="J154" i="53"/>
  <c r="I179" i="53"/>
  <c r="I170" i="53" s="1"/>
  <c r="I209" i="53"/>
  <c r="H289" i="53"/>
  <c r="G68" i="53"/>
  <c r="I92" i="53"/>
  <c r="I200" i="53"/>
  <c r="J232" i="53"/>
  <c r="I265" i="53"/>
  <c r="I254" i="53" s="1"/>
  <c r="I301" i="53"/>
  <c r="I224" i="53"/>
  <c r="H294" i="53"/>
  <c r="H301" i="53"/>
  <c r="H237" i="53"/>
  <c r="J225" i="53"/>
  <c r="H92" i="53"/>
  <c r="G58" i="53"/>
  <c r="J37" i="53"/>
  <c r="J45" i="53"/>
  <c r="G315" i="49"/>
  <c r="M273" i="49"/>
  <c r="I267" i="49"/>
  <c r="M267" i="49"/>
  <c r="G267" i="49"/>
  <c r="G189" i="49"/>
  <c r="N150" i="49"/>
  <c r="N131" i="49"/>
  <c r="N26" i="49"/>
  <c r="G10" i="53"/>
  <c r="G12" i="49"/>
  <c r="F12" i="52"/>
  <c r="F31" i="52" s="1"/>
  <c r="G10" i="49"/>
  <c r="I294" i="53"/>
  <c r="I271" i="53"/>
  <c r="H254" i="53"/>
  <c r="H200" i="53"/>
  <c r="I188" i="53"/>
  <c r="H179" i="53"/>
  <c r="H170" i="53" s="1"/>
  <c r="I125" i="53"/>
  <c r="H125" i="53"/>
  <c r="J87" i="53"/>
  <c r="H87" i="53"/>
  <c r="G282" i="53"/>
  <c r="G294" i="53"/>
  <c r="G301" i="53"/>
  <c r="G87" i="53"/>
  <c r="G237" i="53"/>
  <c r="G313" i="53"/>
  <c r="G99" i="53"/>
  <c r="G179" i="53"/>
  <c r="G92" i="53"/>
  <c r="G143" i="53"/>
  <c r="G171" i="53"/>
  <c r="G200" i="53"/>
  <c r="G209"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25" i="49"/>
  <c r="J256" i="49"/>
  <c r="G68" i="49"/>
  <c r="H273" i="49"/>
  <c r="G20" i="49"/>
  <c r="G143" i="49"/>
  <c r="G291" i="49"/>
  <c r="G303"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I256" i="49"/>
  <c r="K256" i="49"/>
  <c r="K225" i="49"/>
  <c r="K172" i="49"/>
  <c r="M172" i="49"/>
  <c r="G58" i="49"/>
  <c r="J5" i="56"/>
  <c r="H6" i="56"/>
  <c r="J224" i="53" l="1"/>
  <c r="G255" i="49"/>
  <c r="I255" i="49"/>
  <c r="M255" i="49"/>
  <c r="G270" i="53"/>
  <c r="G170" i="53"/>
  <c r="G19" i="49"/>
  <c r="G67" i="53"/>
  <c r="H255" i="49"/>
  <c r="K255" i="49"/>
  <c r="L255" i="49"/>
  <c r="G171" i="49"/>
  <c r="G67" i="49"/>
  <c r="G272" i="49"/>
  <c r="J255" i="49"/>
  <c r="G28" i="52"/>
  <c r="G18" i="52"/>
  <c r="G27" i="52"/>
  <c r="G17" i="52"/>
  <c r="G22" i="52"/>
  <c r="G16" i="52"/>
  <c r="G11" i="52"/>
  <c r="G10" i="52" s="1"/>
  <c r="G9" i="52" s="1"/>
  <c r="G29" i="52"/>
  <c r="G21" i="52"/>
  <c r="G15" i="52"/>
  <c r="G30" i="52"/>
  <c r="L214" i="56"/>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2"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B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L67" i="56"/>
  <c r="F67" i="56"/>
  <c r="E67" i="56"/>
  <c r="D67" i="56"/>
  <c r="C67" i="56"/>
  <c r="B67" i="56"/>
  <c r="L66" i="56"/>
  <c r="F66" i="56"/>
  <c r="E66" i="56"/>
  <c r="D66" i="56"/>
  <c r="C66" i="56"/>
  <c r="B66" i="56"/>
  <c r="L65" i="56"/>
  <c r="F65" i="56"/>
  <c r="E65" i="56"/>
  <c r="D65" i="56"/>
  <c r="C65" i="56"/>
  <c r="B65" i="56"/>
  <c r="L64" i="56"/>
  <c r="F64" i="56"/>
  <c r="E64" i="56"/>
  <c r="D64" i="56"/>
  <c r="C64" i="56"/>
  <c r="B64" i="56"/>
  <c r="L63" i="56"/>
  <c r="F63" i="56"/>
  <c r="E63" i="56"/>
  <c r="D63" i="56"/>
  <c r="C63" i="56"/>
  <c r="B63" i="56"/>
  <c r="F62" i="56"/>
  <c r="E62" i="56"/>
  <c r="D62" i="56"/>
  <c r="C62" i="56"/>
  <c r="B62" i="56"/>
  <c r="F61" i="56"/>
  <c r="E61" i="56"/>
  <c r="D61" i="56"/>
  <c r="C61" i="56"/>
  <c r="B61" i="56"/>
  <c r="F60" i="56"/>
  <c r="E60" i="56"/>
  <c r="D60" i="56"/>
  <c r="C60" i="56"/>
  <c r="B60" i="56"/>
  <c r="F59" i="56"/>
  <c r="E59" i="56"/>
  <c r="D59" i="56"/>
  <c r="C59" i="56"/>
  <c r="B59" i="56"/>
  <c r="F58" i="56"/>
  <c r="E58" i="56"/>
  <c r="D58" i="56"/>
  <c r="C58" i="56"/>
  <c r="B58" i="56"/>
  <c r="F57" i="56"/>
  <c r="E57" i="56"/>
  <c r="D57" i="56"/>
  <c r="C57" i="56"/>
  <c r="B57" i="56"/>
  <c r="F56" i="56"/>
  <c r="E56" i="56"/>
  <c r="D56" i="56"/>
  <c r="C56" i="56"/>
  <c r="B56" i="56"/>
  <c r="F55" i="56"/>
  <c r="E55" i="56"/>
  <c r="D55" i="56"/>
  <c r="C55" i="56"/>
  <c r="B55" i="56"/>
  <c r="F54" i="56"/>
  <c r="E54" i="56"/>
  <c r="D54" i="56"/>
  <c r="C54" i="56"/>
  <c r="B54" i="56"/>
  <c r="F53" i="56"/>
  <c r="E53" i="56"/>
  <c r="D53" i="56"/>
  <c r="C53" i="56"/>
  <c r="B53" i="56"/>
  <c r="F52" i="56"/>
  <c r="E52" i="56"/>
  <c r="D52" i="56"/>
  <c r="C52" i="56"/>
  <c r="B52" i="56"/>
  <c r="F51" i="56"/>
  <c r="E51" i="56"/>
  <c r="D51" i="56"/>
  <c r="C51" i="56"/>
  <c r="B51" i="56"/>
  <c r="F50" i="56"/>
  <c r="E50" i="56"/>
  <c r="D50" i="56"/>
  <c r="C50" i="56"/>
  <c r="B50" i="56"/>
  <c r="F49" i="56"/>
  <c r="E49" i="56"/>
  <c r="D49" i="56"/>
  <c r="C49" i="56"/>
  <c r="B49" i="56"/>
  <c r="F48" i="56"/>
  <c r="E48" i="56"/>
  <c r="D48" i="56"/>
  <c r="C48" i="56"/>
  <c r="B48" i="56"/>
  <c r="F47" i="56"/>
  <c r="E47" i="56"/>
  <c r="D47" i="56"/>
  <c r="C47" i="56"/>
  <c r="B47" i="56"/>
  <c r="F46" i="56"/>
  <c r="E46" i="56"/>
  <c r="D46" i="56"/>
  <c r="C46" i="56"/>
  <c r="B46" i="56"/>
  <c r="F45" i="56"/>
  <c r="E45" i="56"/>
  <c r="D45" i="56"/>
  <c r="C45" i="56"/>
  <c r="B45" i="56"/>
  <c r="F44" i="56"/>
  <c r="E44" i="56"/>
  <c r="D44" i="56"/>
  <c r="C44" i="56"/>
  <c r="B44" i="56"/>
  <c r="F43" i="56"/>
  <c r="E43" i="56"/>
  <c r="D43" i="56"/>
  <c r="C43" i="56"/>
  <c r="B43" i="56"/>
  <c r="F42" i="56"/>
  <c r="E42" i="56"/>
  <c r="D42" i="56"/>
  <c r="C42" i="56"/>
  <c r="B42" i="56"/>
  <c r="F41" i="56"/>
  <c r="E41" i="56"/>
  <c r="D41" i="56"/>
  <c r="C41" i="56"/>
  <c r="B41" i="56"/>
  <c r="F40" i="56"/>
  <c r="E40" i="56"/>
  <c r="D40" i="56"/>
  <c r="C40" i="56"/>
  <c r="B40" i="56"/>
  <c r="F39" i="56"/>
  <c r="E39" i="56"/>
  <c r="D39" i="56"/>
  <c r="C39" i="56"/>
  <c r="B39" i="56"/>
  <c r="F38" i="56"/>
  <c r="E38" i="56"/>
  <c r="D38" i="56"/>
  <c r="C38" i="56"/>
  <c r="B38" i="56"/>
  <c r="F37" i="56"/>
  <c r="E37" i="56"/>
  <c r="D37" i="56"/>
  <c r="C37" i="56"/>
  <c r="B37" i="56"/>
  <c r="F36" i="56"/>
  <c r="E36" i="56"/>
  <c r="D36" i="56"/>
  <c r="C36" i="56"/>
  <c r="B36" i="56"/>
  <c r="F35" i="56"/>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B19" i="56"/>
  <c r="F18" i="56"/>
  <c r="E18" i="56"/>
  <c r="D18" i="56"/>
  <c r="C18" i="56"/>
  <c r="B18" i="56"/>
  <c r="F17" i="56"/>
  <c r="E17" i="56"/>
  <c r="D17" i="56"/>
  <c r="C17" i="56"/>
  <c r="B17" i="56"/>
  <c r="F16" i="56"/>
  <c r="E16" i="56"/>
  <c r="D16" i="56"/>
  <c r="C16" i="56"/>
  <c r="B16" i="56"/>
  <c r="F15" i="56"/>
  <c r="E15" i="56"/>
  <c r="D15" i="56"/>
  <c r="C15" i="56"/>
  <c r="B15" i="56"/>
  <c r="F14" i="56"/>
  <c r="E14" i="56"/>
  <c r="D14" i="56"/>
  <c r="C14" i="56"/>
  <c r="B14" i="56"/>
  <c r="F13" i="56"/>
  <c r="E13" i="56"/>
  <c r="D13" i="56"/>
  <c r="C13" i="56"/>
  <c r="B13" i="56"/>
  <c r="F12" i="56"/>
  <c r="E12" i="56"/>
  <c r="D12" i="56"/>
  <c r="C12" i="56"/>
  <c r="B12" i="56"/>
  <c r="F11" i="56"/>
  <c r="E11" i="56"/>
  <c r="D11" i="56"/>
  <c r="C11" i="56"/>
  <c r="B11" i="56"/>
  <c r="F10" i="56"/>
  <c r="E10" i="56"/>
  <c r="D10" i="56"/>
  <c r="C10" i="56"/>
  <c r="B10" i="56"/>
  <c r="F9" i="56"/>
  <c r="E9" i="56"/>
  <c r="D9" i="56"/>
  <c r="C9" i="56"/>
  <c r="B9" i="56"/>
  <c r="F8" i="56"/>
  <c r="E8" i="56"/>
  <c r="D8" i="56"/>
  <c r="C8" i="56"/>
  <c r="B8" i="56"/>
  <c r="G18" i="49" l="1"/>
  <c r="G26" i="52"/>
  <c r="G25" i="52" s="1"/>
  <c r="G24" i="52" s="1"/>
  <c r="G23" i="52" s="1"/>
  <c r="G13" i="52"/>
  <c r="G20" i="52"/>
  <c r="G19" i="52"/>
  <c r="G14" i="52" s="1"/>
  <c r="G12" i="52" l="1"/>
  <c r="G31" i="52" s="1"/>
  <c r="E6" i="52" l="1"/>
  <c r="F7" i="53"/>
  <c r="F6" i="53"/>
  <c r="A5" i="53"/>
  <c r="A1" i="53"/>
  <c r="F7" i="49"/>
  <c r="F6" i="49"/>
  <c r="A5" i="49"/>
  <c r="A1" i="49"/>
  <c r="A5" i="52"/>
  <c r="A3" i="52"/>
  <c r="A2" i="52"/>
  <c r="A1" i="52"/>
  <c r="E7" i="52"/>
  <c r="J315" i="53" l="1"/>
  <c r="J314" i="53" s="1"/>
  <c r="I314" i="53"/>
  <c r="I313" i="53" s="1"/>
  <c r="H314" i="53"/>
  <c r="H313" i="53" s="1"/>
  <c r="J312" i="53"/>
  <c r="J311" i="53" s="1"/>
  <c r="J310" i="53" s="1"/>
  <c r="J309" i="53"/>
  <c r="J308" i="53" s="1"/>
  <c r="J307" i="53"/>
  <c r="J306" i="53" s="1"/>
  <c r="J305" i="53"/>
  <c r="J304" i="53" s="1"/>
  <c r="J303" i="53"/>
  <c r="J302" i="53" s="1"/>
  <c r="J300" i="53"/>
  <c r="J299" i="53" s="1"/>
  <c r="J296" i="53"/>
  <c r="J295" i="53" s="1"/>
  <c r="J293" i="53"/>
  <c r="J292" i="53" s="1"/>
  <c r="J291" i="53"/>
  <c r="J290" i="53" s="1"/>
  <c r="J288" i="53"/>
  <c r="J287" i="53" s="1"/>
  <c r="I287" i="53"/>
  <c r="I282" i="53" s="1"/>
  <c r="I270" i="53" s="1"/>
  <c r="H282" i="53"/>
  <c r="H270" i="53" s="1"/>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204" i="53"/>
  <c r="J203" i="53" s="1"/>
  <c r="J187" i="53"/>
  <c r="J186" i="53" s="1"/>
  <c r="J185" i="53"/>
  <c r="J184" i="53" s="1"/>
  <c r="J179" i="53" s="1"/>
  <c r="J178" i="53"/>
  <c r="J177" i="53" s="1"/>
  <c r="J176" i="53"/>
  <c r="J175" i="53"/>
  <c r="J174" i="53" s="1"/>
  <c r="J173" i="53"/>
  <c r="J172" i="53" s="1"/>
  <c r="J167" i="53"/>
  <c r="K167" i="53" s="1"/>
  <c r="I157" i="53"/>
  <c r="I143" i="53" s="1"/>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9" i="53" s="1"/>
  <c r="J98" i="53"/>
  <c r="J97" i="53" s="1"/>
  <c r="J96" i="53"/>
  <c r="J95" i="53" s="1"/>
  <c r="J94" i="53"/>
  <c r="J93" i="53" s="1"/>
  <c r="J86" i="53"/>
  <c r="J85" i="53" s="1"/>
  <c r="I85" i="53"/>
  <c r="I82" i="53" s="1"/>
  <c r="H85" i="53"/>
  <c r="H82" i="53" s="1"/>
  <c r="J84" i="53"/>
  <c r="J83" i="53" s="1"/>
  <c r="J77" i="53"/>
  <c r="J76" i="53"/>
  <c r="J74" i="53"/>
  <c r="J73" i="53" s="1"/>
  <c r="I68" i="53"/>
  <c r="H68" i="53"/>
  <c r="J72" i="53"/>
  <c r="J71" i="53" s="1"/>
  <c r="J66" i="53"/>
  <c r="J65" i="53" s="1"/>
  <c r="J62" i="53"/>
  <c r="J61" i="53" s="1"/>
  <c r="I61" i="53"/>
  <c r="I58" i="53" s="1"/>
  <c r="H61" i="53"/>
  <c r="H58" i="53" s="1"/>
  <c r="J60" i="53"/>
  <c r="J57" i="53"/>
  <c r="I42" i="53"/>
  <c r="I19" i="53" s="1"/>
  <c r="H42" i="53"/>
  <c r="H19" i="53" s="1"/>
  <c r="J44" i="53"/>
  <c r="J43" i="53" s="1"/>
  <c r="J42" i="53" s="1"/>
  <c r="J27" i="53"/>
  <c r="J26" i="53" s="1"/>
  <c r="J22" i="53"/>
  <c r="N322" i="49"/>
  <c r="N321" i="49" s="1"/>
  <c r="N319" i="49" s="1"/>
  <c r="N315" i="49" s="1"/>
  <c r="N311" i="49"/>
  <c r="N310" i="49" s="1"/>
  <c r="N309" i="49"/>
  <c r="N308" i="49" s="1"/>
  <c r="N307" i="49"/>
  <c r="N306" i="49" s="1"/>
  <c r="N305" i="49"/>
  <c r="N304" i="49" s="1"/>
  <c r="N293" i="49"/>
  <c r="N292" i="49" s="1"/>
  <c r="N290" i="49"/>
  <c r="N289" i="49" s="1"/>
  <c r="N288" i="49"/>
  <c r="N287" i="49" s="1"/>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4" i="49"/>
  <c r="J284" i="49"/>
  <c r="K284" i="49"/>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J171" i="53" l="1"/>
  <c r="N21" i="49"/>
  <c r="N303" i="49"/>
  <c r="J82" i="49"/>
  <c r="J301" i="53"/>
  <c r="J289" i="53"/>
  <c r="J214" i="53"/>
  <c r="J271" i="53"/>
  <c r="J75" i="53"/>
  <c r="J68" i="53" s="1"/>
  <c r="J92" i="53"/>
  <c r="J82" i="53"/>
  <c r="J59" i="53"/>
  <c r="J58" i="53"/>
  <c r="J55" i="53"/>
  <c r="J54" i="53" s="1"/>
  <c r="N215" i="49"/>
  <c r="N211" i="49" s="1"/>
  <c r="N99" i="49"/>
  <c r="N82" i="49"/>
  <c r="N55" i="49"/>
  <c r="N54" i="49" s="1"/>
  <c r="N37" i="49"/>
  <c r="H258" i="53"/>
  <c r="J259" i="53"/>
  <c r="J258" i="53" s="1"/>
  <c r="J157" i="53"/>
  <c r="H143" i="53"/>
  <c r="J126" i="53"/>
  <c r="J125" i="53" s="1"/>
  <c r="I116" i="53"/>
  <c r="I67" i="53" s="1"/>
  <c r="I18" i="53" s="1"/>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J297" i="53"/>
  <c r="J294" i="53" s="1"/>
  <c r="N189" i="49"/>
  <c r="N63" i="49"/>
  <c r="N58" i="49" s="1"/>
  <c r="H116" i="53"/>
  <c r="J116" i="49"/>
  <c r="J212" i="53"/>
  <c r="J210" i="53" s="1"/>
  <c r="J209" i="53" s="1"/>
  <c r="J116" i="53"/>
  <c r="G14" i="49"/>
  <c r="M116" i="49"/>
  <c r="L125" i="49"/>
  <c r="N116" i="49"/>
  <c r="M125" i="49"/>
  <c r="L116" i="49"/>
  <c r="H116" i="49"/>
  <c r="H125" i="49"/>
  <c r="K125" i="49"/>
  <c r="K116" i="49"/>
  <c r="G14" i="53"/>
  <c r="J125" i="49"/>
  <c r="I125" i="49"/>
  <c r="I116" i="49"/>
  <c r="H171" i="49" l="1"/>
  <c r="K171" i="49"/>
  <c r="I171" i="49"/>
  <c r="N210" i="49"/>
  <c r="N143" i="49"/>
  <c r="N141" i="49" s="1"/>
  <c r="N126" i="49" s="1"/>
  <c r="N125" i="49" s="1"/>
  <c r="N33" i="49"/>
  <c r="N20" i="49" s="1"/>
  <c r="N19" i="49" s="1"/>
  <c r="J282" i="53"/>
  <c r="J270" i="53" s="1"/>
  <c r="J268" i="53" s="1"/>
  <c r="J207" i="53"/>
  <c r="J200" i="53" s="1"/>
  <c r="H67" i="53"/>
  <c r="H18" i="53" s="1"/>
  <c r="L171" i="49"/>
  <c r="M171" i="49"/>
  <c r="J171" i="49"/>
  <c r="N301" i="49"/>
  <c r="N299" i="49" s="1"/>
  <c r="N297" i="49" s="1"/>
  <c r="N296" i="49" s="1"/>
  <c r="N294" i="49" s="1"/>
  <c r="N291" i="49" s="1"/>
  <c r="N284" i="49" s="1"/>
  <c r="N272" i="49" s="1"/>
  <c r="N270" i="49" s="1"/>
  <c r="N268" i="49" s="1"/>
  <c r="N267" i="49" s="1"/>
  <c r="N255" i="49" s="1"/>
  <c r="N187" i="49"/>
  <c r="M67" i="49"/>
  <c r="L67" i="49"/>
  <c r="I67" i="49"/>
  <c r="H67" i="49"/>
  <c r="J67" i="49"/>
  <c r="K67" i="49"/>
  <c r="J18" i="49" l="1"/>
  <c r="I18" i="49"/>
  <c r="L18" i="49"/>
  <c r="H18" i="49"/>
  <c r="K18" i="49"/>
  <c r="M18" i="49"/>
  <c r="J164" i="53"/>
  <c r="J143" i="53" s="1"/>
  <c r="J67" i="53" s="1"/>
  <c r="J170" i="53"/>
  <c r="J267" i="53"/>
  <c r="J266" i="53" s="1"/>
  <c r="J265" i="53" s="1"/>
  <c r="J254" i="53" s="1"/>
  <c r="N185" i="49"/>
  <c r="N183" i="49" s="1"/>
  <c r="N180" i="49" l="1"/>
  <c r="N171" i="49" s="1"/>
  <c r="N67" i="49"/>
  <c r="N18" i="49" l="1"/>
  <c r="O60" i="49" l="1"/>
  <c r="O59" i="49" s="1"/>
  <c r="O46" i="49"/>
  <c r="O48" i="49"/>
  <c r="O52" i="49"/>
  <c r="O44" i="49"/>
  <c r="O43" i="49" s="1"/>
  <c r="O50" i="49"/>
  <c r="O49" i="49"/>
  <c r="O53" i="49"/>
  <c r="O47" i="49"/>
  <c r="O51" i="49"/>
  <c r="O328" i="49"/>
  <c r="O327" i="49" s="1"/>
  <c r="O111" i="49"/>
  <c r="O317" i="49"/>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288" i="49"/>
  <c r="O207" i="49"/>
  <c r="O206" i="49" s="1"/>
  <c r="O57" i="49"/>
  <c r="O31" i="49"/>
  <c r="O286" i="49"/>
  <c r="O285" i="49" s="1"/>
  <c r="O23" i="49"/>
  <c r="O158" i="49"/>
  <c r="O98" i="49"/>
  <c r="O97" i="49" s="1"/>
  <c r="O170" i="49"/>
  <c r="O81" i="49"/>
  <c r="O80" i="49" s="1"/>
  <c r="O89" i="49"/>
  <c r="O88" i="49" s="1"/>
  <c r="O32" i="49"/>
  <c r="O252" i="49"/>
  <c r="O251" i="49" s="1"/>
  <c r="O191" i="49"/>
  <c r="O190" i="49" s="1"/>
  <c r="O39" i="49"/>
  <c r="O169" i="49"/>
  <c r="O179" i="49"/>
  <c r="O178" i="49" s="1"/>
  <c r="O101" i="49"/>
  <c r="O100" i="49" s="1"/>
  <c r="O120" i="49"/>
  <c r="O119" i="49" s="1"/>
  <c r="O22" i="49"/>
  <c r="O40" i="49"/>
  <c r="O41" i="49"/>
  <c r="O64" i="49"/>
  <c r="O36" i="49"/>
  <c r="O35" i="49" s="1"/>
  <c r="O27" i="49"/>
  <c r="O79" i="49"/>
  <c r="O78" i="49" s="1"/>
  <c r="O70" i="49"/>
  <c r="O69" i="49" s="1"/>
  <c r="O38" i="49"/>
  <c r="O56" i="49"/>
  <c r="O45" i="49" l="1"/>
  <c r="O42" i="49" s="1"/>
  <c r="O21" i="49"/>
  <c r="O104" i="49"/>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192" i="49"/>
  <c r="O126" i="49"/>
  <c r="O125" i="49" s="1"/>
  <c r="O226" i="49"/>
  <c r="O131" i="49"/>
  <c r="O82" i="49"/>
  <c r="O211" i="49"/>
  <c r="O92" i="49"/>
  <c r="O90" i="49" s="1"/>
  <c r="O87" i="49" s="1"/>
  <c r="O55" i="49"/>
  <c r="O54" i="49" s="1"/>
  <c r="O257" i="49"/>
  <c r="O256" i="49" s="1"/>
  <c r="O116" i="49"/>
  <c r="O297" i="49"/>
  <c r="O63" i="49"/>
  <c r="O58" i="49" s="1"/>
  <c r="O20" i="49" l="1"/>
  <c r="O19" i="49" s="1"/>
  <c r="O110" i="49"/>
  <c r="O99" i="49" s="1"/>
  <c r="O238" i="49"/>
  <c r="O225" i="49"/>
  <c r="O189" i="49"/>
  <c r="O187" i="49" s="1"/>
  <c r="O185" i="49" s="1"/>
  <c r="O180" i="49" s="1"/>
  <c r="O173" i="49"/>
  <c r="O172" i="49" s="1"/>
  <c r="O296" i="49"/>
  <c r="O272" i="49" s="1"/>
  <c r="O268" i="49"/>
  <c r="O267" i="49" s="1"/>
  <c r="O255" i="49" s="1"/>
  <c r="O164" i="49"/>
  <c r="O143" i="49" s="1"/>
  <c r="O215" i="49" l="1"/>
  <c r="O210" i="49" s="1"/>
  <c r="O201" i="49" s="1"/>
  <c r="O171" i="49" s="1"/>
  <c r="O67" i="49"/>
  <c r="O18" i="49" l="1"/>
  <c r="G21" i="53"/>
  <c r="G20" i="53" s="1"/>
  <c r="G19" i="53" s="1"/>
  <c r="G18" i="53" s="1"/>
  <c r="J23" i="53"/>
  <c r="J21" i="53" s="1"/>
  <c r="J20" i="53" s="1"/>
  <c r="J19" i="53" s="1"/>
  <c r="J18" i="53" s="1"/>
  <c r="K226" i="53" l="1"/>
  <c r="K145" i="53"/>
  <c r="K144" i="53" s="1"/>
  <c r="K273" i="53"/>
  <c r="K272" i="53" s="1"/>
  <c r="K267" i="53"/>
  <c r="K266" i="53" s="1"/>
  <c r="K64" i="53"/>
  <c r="K63" i="53" s="1"/>
  <c r="K46" i="53"/>
  <c r="K76" i="53"/>
  <c r="K291" i="53"/>
  <c r="K290" i="53" s="1"/>
  <c r="K118" i="53"/>
  <c r="K117" i="53" s="1"/>
  <c r="K62" i="53"/>
  <c r="K61" i="53" s="1"/>
  <c r="K66" i="53"/>
  <c r="K65" i="53" s="1"/>
  <c r="K158" i="53"/>
  <c r="K115" i="53"/>
  <c r="K114" i="53" s="1"/>
  <c r="K40" i="53"/>
  <c r="K147" i="53"/>
  <c r="K146" i="53" s="1"/>
  <c r="K192" i="53"/>
  <c r="K191" i="53" s="1"/>
  <c r="K176" i="53"/>
  <c r="K178" i="53"/>
  <c r="K177" i="53" s="1"/>
  <c r="K57" i="53"/>
  <c r="K109" i="53"/>
  <c r="K220" i="53"/>
  <c r="K231" i="53"/>
  <c r="K312" i="53"/>
  <c r="K311" i="53" s="1"/>
  <c r="K310" i="53" s="1"/>
  <c r="K96" i="53"/>
  <c r="K95" i="53" s="1"/>
  <c r="K160" i="53"/>
  <c r="K128" i="53"/>
  <c r="K133" i="53"/>
  <c r="K212" i="53"/>
  <c r="K166" i="53"/>
  <c r="K281" i="53"/>
  <c r="K280" i="53" s="1"/>
  <c r="K307" i="53"/>
  <c r="K306" i="53" s="1"/>
  <c r="K234" i="53"/>
  <c r="K322" i="53"/>
  <c r="K321" i="53" s="1"/>
  <c r="K47" i="53"/>
  <c r="K134" i="53"/>
  <c r="K79" i="53"/>
  <c r="K78" i="53" s="1"/>
  <c r="K113" i="53"/>
  <c r="K162" i="53"/>
  <c r="K247" i="53"/>
  <c r="K246" i="53" s="1"/>
  <c r="K240" i="53"/>
  <c r="K130" i="53"/>
  <c r="K22" i="53"/>
  <c r="K70" i="53"/>
  <c r="K69" i="53" s="1"/>
  <c r="K173" i="53"/>
  <c r="K172" i="53" s="1"/>
  <c r="K239" i="53"/>
  <c r="K127" i="53"/>
  <c r="K151" i="53"/>
  <c r="K215" i="53"/>
  <c r="K264" i="53"/>
  <c r="K263" i="53" s="1"/>
  <c r="K262" i="53" s="1"/>
  <c r="K219" i="53"/>
  <c r="K27" i="53"/>
  <c r="K315" i="53"/>
  <c r="K314" i="53" s="1"/>
  <c r="K140" i="53"/>
  <c r="K124" i="53"/>
  <c r="K123" i="53" s="1"/>
  <c r="K235" i="53"/>
  <c r="K227" i="53"/>
  <c r="K107" i="53"/>
  <c r="K49" i="53"/>
  <c r="K129" i="53"/>
  <c r="K120" i="53"/>
  <c r="K119" i="53" s="1"/>
  <c r="K157" i="53"/>
  <c r="K269" i="53"/>
  <c r="K268" i="53" s="1"/>
  <c r="K74" i="53"/>
  <c r="K73" i="53" s="1"/>
  <c r="K142" i="53"/>
  <c r="K141" i="53" s="1"/>
  <c r="K30" i="53"/>
  <c r="K216" i="53"/>
  <c r="K230" i="53"/>
  <c r="K199" i="53"/>
  <c r="K198" i="53" s="1"/>
  <c r="K197" i="53" s="1"/>
  <c r="K196" i="53"/>
  <c r="K195" i="53" s="1"/>
  <c r="K52" i="53"/>
  <c r="K185" i="53"/>
  <c r="K184" i="53" s="1"/>
  <c r="K122" i="53"/>
  <c r="K121" i="53" s="1"/>
  <c r="K229" i="53"/>
  <c r="K194" i="53"/>
  <c r="K287" i="53"/>
  <c r="K32" i="53"/>
  <c r="K175" i="53"/>
  <c r="K174" i="53" s="1"/>
  <c r="K84" i="53"/>
  <c r="K83" i="53" s="1"/>
  <c r="K181" i="53"/>
  <c r="K180" i="53" s="1"/>
  <c r="K23" i="53"/>
  <c r="K193" i="53"/>
  <c r="K72" i="53"/>
  <c r="K71" i="53" s="1"/>
  <c r="K39" i="53"/>
  <c r="K163" i="53"/>
  <c r="K251" i="53"/>
  <c r="K250" i="53" s="1"/>
  <c r="K261" i="53"/>
  <c r="K260" i="53" s="1"/>
  <c r="K183" i="53"/>
  <c r="K182" i="53" s="1"/>
  <c r="K223" i="53"/>
  <c r="K222" i="53" s="1"/>
  <c r="K51" i="53"/>
  <c r="K28" i="53"/>
  <c r="K300" i="53"/>
  <c r="K299" i="53" s="1"/>
  <c r="K24" i="53"/>
  <c r="K305" i="53"/>
  <c r="K304" i="53" s="1"/>
  <c r="K152" i="53"/>
  <c r="K111" i="53"/>
  <c r="K110" i="53" s="1"/>
  <c r="K242" i="53"/>
  <c r="K303" i="53"/>
  <c r="K302" i="53" s="1"/>
  <c r="K44" i="53"/>
  <c r="K43" i="53" s="1"/>
  <c r="K94" i="53"/>
  <c r="K93" i="53" s="1"/>
  <c r="K326" i="53"/>
  <c r="K325" i="53" s="1"/>
  <c r="K324" i="53" s="1"/>
  <c r="K323" i="53" s="1"/>
  <c r="K105" i="53"/>
  <c r="K132" i="53"/>
  <c r="K233" i="53"/>
  <c r="K56" i="53"/>
  <c r="K208" i="53"/>
  <c r="K207" i="53" s="1"/>
  <c r="K316" i="53"/>
  <c r="K236" i="53"/>
  <c r="K25" i="53"/>
  <c r="K153" i="53"/>
  <c r="K155" i="53"/>
  <c r="K245" i="53"/>
  <c r="K244" i="53" s="1"/>
  <c r="K253" i="53"/>
  <c r="K252" i="53" s="1"/>
  <c r="K77" i="53"/>
  <c r="K34" i="53"/>
  <c r="K33" i="53" s="1"/>
  <c r="K149" i="53"/>
  <c r="K148" i="53" s="1"/>
  <c r="K206" i="53"/>
  <c r="K205" i="53" s="1"/>
  <c r="K309" i="53"/>
  <c r="K308" i="53" s="1"/>
  <c r="K275" i="53"/>
  <c r="K274" i="53" s="1"/>
  <c r="K213" i="53"/>
  <c r="K53" i="53"/>
  <c r="K81" i="53"/>
  <c r="K80" i="53" s="1"/>
  <c r="K169" i="53"/>
  <c r="K286" i="53"/>
  <c r="K285" i="53" s="1"/>
  <c r="K112" i="53"/>
  <c r="K228" i="53"/>
  <c r="K298" i="53"/>
  <c r="K297" i="53" s="1"/>
  <c r="K48" i="53"/>
  <c r="K190" i="53"/>
  <c r="K189" i="53" s="1"/>
  <c r="K284" i="53"/>
  <c r="K283" i="53" s="1"/>
  <c r="K38" i="53"/>
  <c r="K202" i="53"/>
  <c r="K201" i="53" s="1"/>
  <c r="K318" i="53"/>
  <c r="K317" i="53" s="1"/>
  <c r="K249" i="53"/>
  <c r="K248" i="53" s="1"/>
  <c r="K154" i="53"/>
  <c r="K135" i="53"/>
  <c r="K257" i="53"/>
  <c r="K156" i="53"/>
  <c r="K161" i="53"/>
  <c r="K320" i="53"/>
  <c r="K319" i="53" s="1"/>
  <c r="K217" i="53"/>
  <c r="K36" i="53"/>
  <c r="K35" i="53" s="1"/>
  <c r="K288" i="53"/>
  <c r="K137" i="53"/>
  <c r="K139" i="53"/>
  <c r="K187" i="53"/>
  <c r="K186" i="53" s="1"/>
  <c r="K98" i="53"/>
  <c r="K97" i="53" s="1"/>
  <c r="K31" i="53"/>
  <c r="K221" i="53"/>
  <c r="K204" i="53"/>
  <c r="K203" i="53" s="1"/>
  <c r="K159" i="53"/>
  <c r="K108" i="53"/>
  <c r="K243" i="53"/>
  <c r="K101" i="53"/>
  <c r="K100" i="53" s="1"/>
  <c r="K89" i="53"/>
  <c r="K88" i="53" s="1"/>
  <c r="K293" i="53"/>
  <c r="K292" i="53" s="1"/>
  <c r="K41" i="53"/>
  <c r="K106" i="53"/>
  <c r="K165" i="53"/>
  <c r="K103" i="53"/>
  <c r="K102" i="53" s="1"/>
  <c r="K211" i="53"/>
  <c r="K277" i="53"/>
  <c r="K276" i="53" s="1"/>
  <c r="K136" i="53"/>
  <c r="K86" i="53"/>
  <c r="K85" i="53" s="1"/>
  <c r="K168" i="53"/>
  <c r="K259" i="53"/>
  <c r="K258" i="53" s="1"/>
  <c r="K29" i="53"/>
  <c r="K91" i="53"/>
  <c r="K90" i="53" s="1"/>
  <c r="K50" i="53"/>
  <c r="K279" i="53"/>
  <c r="K278" i="53" s="1"/>
  <c r="K138" i="53"/>
  <c r="K296" i="53"/>
  <c r="K295" i="53" s="1"/>
  <c r="K256" i="53"/>
  <c r="K60" i="53"/>
  <c r="K59" i="53" s="1"/>
  <c r="K255" i="53" l="1"/>
  <c r="K210" i="53"/>
  <c r="K188" i="53"/>
  <c r="K55" i="53"/>
  <c r="K54" i="53" s="1"/>
  <c r="K313" i="53"/>
  <c r="K171" i="53"/>
  <c r="K289" i="53"/>
  <c r="K265" i="53"/>
  <c r="K254" i="53" s="1"/>
  <c r="K164" i="53"/>
  <c r="K294" i="53"/>
  <c r="K150" i="53"/>
  <c r="K75" i="53"/>
  <c r="K68" i="53" s="1"/>
  <c r="K271" i="53"/>
  <c r="K241" i="53"/>
  <c r="K214" i="53"/>
  <c r="K200" i="53"/>
  <c r="K232" i="53"/>
  <c r="K37" i="53"/>
  <c r="K131" i="53"/>
  <c r="K82" i="53"/>
  <c r="K218" i="53"/>
  <c r="K126" i="53"/>
  <c r="K45" i="53"/>
  <c r="K42" i="53" s="1"/>
  <c r="K92" i="53"/>
  <c r="K179" i="53"/>
  <c r="K26" i="53"/>
  <c r="K21" i="53" s="1"/>
  <c r="K87" i="53"/>
  <c r="K58" i="53"/>
  <c r="K282" i="53"/>
  <c r="K104" i="53"/>
  <c r="K99" i="53" s="1"/>
  <c r="K301" i="53"/>
  <c r="K238" i="53"/>
  <c r="K116" i="53"/>
  <c r="K225" i="53"/>
  <c r="K143" i="53" l="1"/>
  <c r="K209" i="53"/>
  <c r="K125" i="53"/>
  <c r="K67" i="53" s="1"/>
  <c r="K270" i="53"/>
  <c r="K237" i="53"/>
  <c r="K20" i="53"/>
  <c r="K19" i="53" s="1"/>
  <c r="K224" i="53"/>
  <c r="K170" i="53" l="1"/>
  <c r="K18" i="5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/6 x 12</t>
        </r>
      </text>
    </comment>
    <comment ref="E8" authorId="0" shapeId="0" xr:uid="{00000000-0006-0000-0000-000003000000}">
      <text>
        <r>
          <rPr>
            <sz val="9"/>
            <color indexed="81"/>
            <rFont val="Tahoma"/>
            <family val="2"/>
          </rPr>
          <t>Fórmula Metas programadas:
 Meta Actual/Meta Año anterior X Meta Actual</t>
        </r>
      </text>
    </comment>
    <comment ref="C28" authorId="0" shapeId="0" xr:uid="{00000000-0006-0000-0000-000004000000}">
      <text>
        <r>
          <rPr>
            <sz val="9"/>
            <color indexed="81"/>
            <rFont val="Tahoma"/>
            <family val="2"/>
          </rPr>
          <t>Total de egresos en un período dado/Total de camas disponibles del mismo período</t>
        </r>
      </text>
    </comment>
    <comment ref="D28" authorId="0" shapeId="0" xr:uid="{00000000-0006-0000-0000-000005000000}">
      <text>
        <r>
          <rPr>
            <sz val="9"/>
            <color indexed="81"/>
            <rFont val="Tahoma"/>
            <family val="2"/>
          </rPr>
          <t>Número de camas x 365</t>
        </r>
      </text>
    </comment>
    <comment ref="E28" authorId="0" shapeId="0" xr:uid="{00000000-0006-0000-0000-000006000000}">
      <text>
        <r>
          <rPr>
            <sz val="9"/>
            <color indexed="81"/>
            <rFont val="Tahoma"/>
            <family val="2"/>
          </rPr>
          <t>Sumatoria de los días pacientes reportados en el censo diario</t>
        </r>
      </text>
    </comment>
    <comment ref="F28" authorId="0" shapeId="0" xr:uid="{00000000-0006-0000-0000-000007000000}">
      <text>
        <r>
          <rPr>
            <sz val="9"/>
            <color indexed="81"/>
            <rFont val="Tahoma"/>
            <family val="2"/>
          </rPr>
          <t>Total de días pacientes en un período dado/Total de egresos del mismo período</t>
        </r>
      </text>
    </comment>
    <comment ref="G28" authorId="0" shapeId="0" xr:uid="{00000000-0006-0000-0000-000008000000}">
      <text>
        <r>
          <rPr>
            <sz val="9"/>
            <color indexed="81"/>
            <rFont val="Tahoma"/>
            <family val="2"/>
          </rPr>
          <t>Total de días pacientes en un período dado/ Total de días camas disponibles del mismo período x 100</t>
        </r>
      </text>
    </comment>
    <comment ref="H28" authorId="0" shapeId="0" xr:uid="{00000000-0006-0000-0000-000009000000}">
      <text>
        <r>
          <rPr>
            <sz val="9"/>
            <color indexed="81"/>
            <rFont val="Tahoma"/>
            <family val="2"/>
          </rPr>
          <t>Número de egresos (materno) por fallecimiento en un período dado/Total de egresos (materno) del mismo período x 100</t>
        </r>
      </text>
    </comment>
    <comment ref="I28"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D8" authorId="0" shapeId="0" xr:uid="{59F16284-7D4B-4038-82DE-CE6502B7454D}">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xr:uid="{248A31A6-7D49-49EC-829B-CDD473C9BFF8}">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8" authorId="0" shapeId="0" xr:uid="{FCEBB53C-2779-489C-B899-B1C594E33E79}">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<sst xmlns="http://schemas.openxmlformats.org/spreadsheetml/2006/main" count="4895" uniqueCount="1521">
  <si>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</si>
  <si>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</si>
  <si>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</si>
  <si>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</si>
  <si>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</si>
  <si>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</si>
  <si>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</si>
  <si>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</si>
  <si>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</si>
  <si>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</si>
  <si>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</si>
  <si>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</si>
  <si>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</si>
  <si>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</si>
  <si>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</si>
  <si>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</si>
  <si>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</si>
  <si>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</si>
  <si>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</si>
  <si>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</si>
  <si>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</si>
  <si>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</si>
  <si>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</si>
  <si>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</si>
  <si>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</si>
  <si>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</si>
  <si>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</si>
  <si>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</si>
  <si>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</si>
  <si>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</si>
  <si>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</si>
  <si>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</si>
  <si>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</si>
  <si>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</si>
  <si>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</si>
  <si>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</si>
  <si>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</si>
  <si>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</si>
  <si>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</si>
  <si>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</si>
  <si>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</si>
  <si>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</si>
  <si>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</si>
  <si>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</si>
  <si>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</si>
  <si>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</si>
  <si>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</si>
  <si>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</si>
  <si>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</si>
  <si>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</si>
  <si>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</si>
  <si>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</si>
  <si>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</si>
  <si>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</si>
  <si>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</si>
  <si>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</si>
  <si>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</si>
  <si>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</si>
  <si>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</si>
  <si>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</si>
  <si>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</si>
  <si>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</si>
  <si>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</si>
  <si>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</si>
  <si>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</si>
  <si>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</si>
  <si>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</si>
  <si>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</si>
  <si>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</si>
  <si>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</si>
  <si>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</si>
  <si>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</si>
  <si>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</si>
  <si>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</si>
  <si>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</si>
  <si>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</si>
  <si>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</si>
  <si>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</si>
  <si>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</si>
  <si>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</si>
  <si>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</si>
  <si>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</si>
  <si>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</si>
  <si>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</si>
  <si>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</si>
  <si>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</si>
  <si>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</si>
  <si>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</si>
  <si>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</si>
  <si>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</si>
  <si>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</si>
  <si>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</si>
  <si>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</si>
  <si>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</si>
  <si>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</si>
  <si>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</si>
  <si>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</si>
  <si>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</si>
  <si>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</si>
  <si>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</si>
  <si>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</si>
  <si>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</si>
  <si>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</si>
  <si>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</si>
  <si>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</si>
  <si>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</si>
  <si>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</si>
  <si>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</si>
  <si>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</si>
  <si>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</si>
  <si>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</si>
  <si>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</si>
  <si>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</si>
  <si>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</si>
  <si>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</si>
  <si>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</si>
  <si>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</si>
  <si>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</si>
  <si>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</si>
  <si>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</si>
  <si>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</si>
  <si>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</si>
  <si>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</si>
  <si>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</si>
  <si>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</si>
  <si>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</si>
  <si>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</si>
  <si>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</si>
  <si>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</si>
  <si>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</si>
  <si>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</si>
  <si>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</si>
  <si>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</si>
  <si>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</si>
  <si>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</si>
  <si>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</si>
  <si>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</si>
  <si>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</si>
  <si>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</si>
  <si>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</si>
  <si>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</si>
  <si>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</si>
  <si>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</si>
  <si>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</si>
  <si>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</si>
  <si>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</si>
  <si>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</si>
  <si>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</si>
  <si>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</si>
  <si>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</si>
  <si>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</si>
  <si>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</si>
  <si>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</si>
  <si>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</si>
  <si>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</si>
  <si>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</si>
  <si>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</si>
  <si>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</si>
  <si>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</si>
  <si>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</si>
  <si>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</si>
  <si>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</si>
  <si>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</si>
  <si>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</si>
  <si>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</si>
  <si>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</si>
  <si>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</si>
  <si>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</si>
  <si>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</si>
  <si>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</si>
  <si>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</si>
  <si>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</si>
  <si>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</si>
  <si>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</si>
  <si>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</si>
  <si>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</si>
  <si>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</si>
  <si>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</si>
  <si>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</si>
  <si>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</si>
  <si>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</si>
  <si>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</si>
  <si>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</si>
  <si>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</si>
  <si>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</si>
  <si>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</si>
  <si>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</si>
  <si>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</si>
  <si>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</si>
  <si>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</si>
  <si>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</si>
  <si>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</si>
  <si>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</si>
  <si>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</si>
  <si>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</si>
  <si>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</si>
  <si>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</si>
  <si>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</si>
  <si>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</si>
  <si>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</si>
  <si>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</si>
  <si>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</si>
  <si>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</si>
  <si>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</si>
  <si>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</si>
  <si>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</si>
  <si>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</si>
  <si>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</si>
  <si>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</si>
  <si>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</si>
  <si>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</si>
  <si>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</si>
  <si>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</si>
  <si>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</si>
  <si>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</si>
  <si>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</si>
  <si>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</si>
  <si>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</si>
  <si>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</si>
  <si>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</si>
  <si>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</si>
  <si>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</si>
  <si>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</si>
  <si>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</si>
  <si>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</si>
  <si>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</si>
  <si>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</si>
  <si>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</si>
  <si>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</si>
  <si>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</si>
  <si>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</si>
  <si>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</si>
  <si>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</si>
  <si>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</si>
  <si>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</si>
  <si>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</si>
  <si>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</si>
  <si>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</si>
  <si>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</si>
  <si>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</si>
  <si>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</si>
  <si>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</si>
  <si>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</si>
  <si>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</si>
  <si>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</si>
  <si>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</si>
  <si>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</si>
  <si>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</si>
  <si>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</si>
  <si>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</si>
  <si>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</si>
  <si>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</si>
  <si>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</si>
  <si>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</si>
  <si>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</si>
  <si>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</si>
  <si>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</si>
  <si>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</si>
  <si>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</si>
  <si>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</si>
  <si>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</si>
  <si>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</si>
  <si>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</si>
  <si>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</si>
  <si>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</si>
  <si>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</si>
  <si>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</si>
  <si>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</si>
  <si>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</si>
  <si>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</si>
  <si>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</si>
  <si>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</si>
  <si>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</si>
  <si>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</si>
  <si>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</si>
  <si>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</si>
  <si>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</si>
  <si>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</si>
  <si>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</si>
  <si>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</si>
  <si>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</si>
  <si>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</si>
  <si>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</si>
  <si>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</si>
  <si>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</si>
  <si>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</si>
  <si>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</si>
  <si>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</si>
  <si>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</si>
  <si>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</si>
  <si>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</si>
  <si>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</si>
  <si>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</si>
  <si>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</si>
  <si>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</si>
  <si>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</si>
  <si>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</si>
  <si>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</si>
  <si>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</si>
  <si>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</si>
  <si>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</si>
  <si>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</si>
  <si>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</si>
  <si>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</si>
  <si>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</si>
  <si>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</si>
  <si>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</si>
  <si>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</si>
  <si>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</si>
  <si>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</si>
  <si>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</si>
  <si>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</si>
  <si>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</si>
  <si>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</si>
  <si>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</si>
  <si>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</si>
  <si>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</si>
  <si>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</si>
  <si>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</si>
  <si>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</si>
  <si>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</si>
  <si>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</si>
  <si>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</si>
  <si>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</si>
  <si>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</si>
  <si>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</si>
  <si>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</si>
  <si>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</si>
  <si>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</si>
  <si>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</si>
  <si>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</si>
  <si>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</si>
  <si>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</si>
  <si>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</si>
  <si>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</si>
  <si>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</si>
  <si>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</si>
  <si>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</si>
  <si>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</si>
  <si>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</si>
  <si>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</si>
  <si>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</si>
  <si>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</si>
  <si>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</si>
  <si>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</si>
  <si>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</si>
  <si>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</si>
  <si>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</si>
  <si>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</si>
  <si>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</si>
  <si>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</si>
  <si>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</si>
  <si>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</si>
  <si>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</si>
  <si>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</si>
  <si>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</si>
  <si>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</si>
  <si>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</si>
  <si>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</si>
  <si>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</si>
  <si>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</si>
  <si>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</si>
  <si>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</si>
  <si>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</si>
  <si>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</si>
  <si>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</si>
  <si>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</si>
  <si>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</si>
  <si>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</si>
  <si>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</si>
  <si>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</si>
  <si>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</si>
  <si>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</si>
  <si>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</si>
  <si>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</si>
  <si>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</si>
  <si>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</si>
  <si>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</si>
  <si>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</si>
  <si>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</si>
  <si>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</si>
  <si>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</si>
  <si>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</si>
  <si>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</si>
  <si>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</si>
  <si>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</si>
  <si>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</si>
  <si>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</si>
  <si>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</si>
  <si>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</si>
  <si>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</si>
  <si>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</si>
  <si>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</si>
  <si>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</si>
  <si>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</si>
  <si>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</si>
  <si>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</si>
  <si>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</si>
  <si>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</si>
  <si>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</si>
  <si>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</si>
  <si>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</si>
  <si>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</si>
  <si>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</si>
  <si>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</si>
  <si>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</si>
  <si>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</si>
  <si>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</si>
  <si>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</si>
  <si>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</si>
  <si>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</si>
  <si>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</si>
  <si>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</si>
  <si>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</si>
  <si>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</si>
  <si>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</si>
  <si>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</si>
  <si>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</si>
  <si>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</si>
  <si>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</si>
  <si>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</si>
  <si>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</si>
  <si>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</si>
  <si>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</si>
  <si>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</si>
  <si>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</si>
  <si>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</si>
  <si>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</si>
  <si>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</si>
  <si>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</si>
  <si>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</si>
  <si>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</si>
  <si>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</si>
  <si>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</si>
  <si>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</si>
  <si>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</si>
  <si>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</si>
  <si>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</si>
  <si>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</si>
  <si>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</si>
  <si>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</si>
  <si>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</si>
  <si>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</si>
  <si>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</si>
  <si>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</si>
  <si>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</si>
  <si>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</si>
  <si>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</si>
  <si>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</si>
  <si>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</si>
  <si>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</si>
  <si>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</si>
  <si>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</si>
  <si>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</si>
  <si>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</si>
  <si>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</si>
  <si>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</si>
  <si>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</si>
  <si>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</si>
  <si>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</si>
  <si>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</si>
  <si>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</si>
  <si>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</si>
  <si>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</si>
  <si>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</si>
  <si>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</si>
  <si>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</si>
  <si>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</si>
  <si>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</si>
  <si>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</si>
  <si>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</si>
  <si>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</si>
  <si>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</si>
  <si>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</si>
  <si>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</si>
  <si>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</si>
  <si>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</si>
  <si>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</si>
  <si>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</si>
  <si>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</si>
  <si>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</si>
  <si>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</si>
  <si>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</si>
  <si>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</si>
  <si>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</si>
  <si>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</si>
  <si>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</si>
  <si>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</si>
  <si>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</si>
  <si>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</si>
  <si>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</si>
  <si>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</si>
  <si>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</si>
  <si>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</si>
  <si>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</si>
  <si>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</si>
  <si>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</si>
  <si>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</si>
  <si>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</si>
  <si>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</si>
  <si>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</si>
  <si>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</si>
  <si>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</si>
  <si>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</si>
  <si>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</si>
  <si>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</si>
  <si>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</si>
  <si>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</si>
  <si>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</si>
  <si>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</si>
  <si>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</si>
  <si>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</si>
  <si>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</si>
  <si>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</si>
  <si>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</si>
  <si>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</si>
  <si>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</si>
  <si>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</si>
  <si>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</si>
  <si>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</si>
  <si>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</si>
  <si>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</si>
  <si>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</si>
  <si>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</si>
  <si>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</si>
  <si>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</si>
  <si>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</si>
  <si>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</si>
  <si>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</si>
  <si>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</si>
  <si>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</si>
  <si>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</si>
  <si>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</si>
  <si>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</si>
  <si>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</si>
  <si>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</si>
  <si>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</si>
  <si>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</si>
  <si>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</si>
  <si>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</si>
  <si>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</si>
  <si>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</si>
  <si>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</si>
  <si>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</si>
  <si>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</si>
  <si>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</si>
  <si>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</si>
  <si>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</si>
  <si>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</si>
  <si>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</si>
  <si>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</si>
  <si>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</si>
  <si>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</si>
  <si>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</si>
  <si>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</si>
  <si>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</si>
  <si>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</si>
  <si>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</si>
  <si>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</si>
  <si>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</si>
  <si>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</si>
  <si>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</si>
  <si>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</si>
  <si>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</si>
  <si>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</si>
  <si>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</si>
  <si>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</si>
  <si>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</si>
  <si>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</si>
  <si>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</si>
  <si>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</si>
  <si>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</si>
  <si>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</si>
  <si>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</si>
  <si>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</si>
  <si>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</si>
  <si>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</si>
  <si>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</si>
  <si>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</si>
  <si>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</si>
  <si>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</si>
  <si>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</si>
  <si>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</si>
  <si>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</si>
  <si>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</si>
  <si>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</si>
  <si>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</si>
  <si>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</si>
  <si>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</si>
  <si>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</si>
  <si>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</si>
  <si>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</si>
  <si>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</si>
  <si>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</si>
  <si>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</si>
  <si>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</si>
  <si>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</si>
  <si>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</si>
  <si>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</si>
  <si>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</si>
  <si>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</si>
  <si>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</si>
  <si>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</si>
  <si>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</si>
  <si>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</si>
  <si>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</si>
  <si>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</si>
  <si>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</si>
  <si>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</si>
  <si>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</si>
  <si>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</si>
  <si>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</si>
  <si>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</si>
  <si>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</si>
  <si>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</si>
  <si>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</si>
  <si>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</si>
  <si>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</si>
  <si>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</si>
  <si>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</si>
  <si>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</si>
  <si>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</si>
  <si>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</si>
  <si>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</si>
  <si>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</si>
  <si>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</si>
  <si>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</si>
  <si>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</si>
  <si>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</si>
  <si>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</si>
  <si>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</si>
  <si>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</si>
  <si>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</si>
  <si>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</si>
  <si>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</si>
  <si>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</si>
  <si>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</si>
  <si>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</si>
  <si>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</si>
  <si>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</si>
  <si>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</si>
  <si>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</si>
  <si>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</si>
  <si>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</si>
  <si>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</si>
  <si>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</si>
  <si>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</si>
  <si>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</si>
  <si>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</si>
  <si>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</si>
  <si>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</si>
  <si>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</si>
  <si>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</si>
  <si>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</si>
  <si>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</si>
  <si>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</si>
  <si>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</si>
  <si>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</si>
  <si>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</si>
  <si>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</si>
  <si>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</si>
  <si>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</si>
  <si>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</si>
  <si>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</si>
  <si>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</si>
  <si>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</si>
  <si>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</si>
  <si>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</si>
  <si>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</si>
  <si>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</si>
  <si>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</si>
  <si>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</si>
  <si>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</si>
  <si>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</si>
  <si>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</si>
  <si>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</si>
  <si>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</si>
  <si>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</si>
  <si>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</si>
  <si>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</si>
  <si>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</si>
  <si>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</si>
  <si>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</si>
  <si>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</si>
  <si>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</si>
  <si>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</si>
  <si>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</si>
  <si>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</si>
  <si>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</si>
  <si>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</si>
  <si>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</si>
  <si>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</si>
  <si>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</si>
  <si>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</si>
  <si>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</si>
  <si>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</si>
  <si>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</si>
  <si>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</si>
  <si>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</si>
  <si>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</si>
  <si>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</si>
  <si>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</si>
  <si>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</si>
  <si>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</si>
  <si>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</si>
  <si>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</si>
  <si>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</si>
  <si>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</si>
  <si>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</si>
  <si>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</si>
  <si>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</si>
  <si>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</si>
  <si>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</si>
  <si>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</si>
  <si>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</si>
  <si>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</si>
  <si>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</si>
  <si>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</si>
  <si>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</si>
  <si>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</si>
  <si>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</si>
  <si>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</si>
  <si>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</si>
  <si>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</si>
  <si>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</si>
  <si>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</si>
  <si>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</si>
  <si>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</si>
  <si>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</si>
  <si>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</si>
  <si>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</si>
  <si>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</si>
  <si>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</si>
  <si>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</si>
  <si>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</si>
  <si>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</si>
  <si>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</si>
  <si>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</si>
  <si>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</si>
  <si>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</si>
  <si>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</si>
  <si>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</si>
  <si>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</si>
  <si>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</si>
  <si>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</si>
  <si>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</si>
  <si>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</si>
  <si>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</si>
  <si>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</si>
  <si>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</si>
  <si>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</si>
  <si>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</si>
  <si>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</si>
  <si>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</si>
  <si>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</si>
  <si>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</si>
  <si>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</si>
  <si>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</si>
  <si>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</si>
  <si>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</si>
  <si>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</si>
  <si>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</si>
  <si>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</si>
  <si>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</si>
  <si>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</si>
  <si>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</si>
  <si>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</si>
  <si>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</si>
  <si>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</si>
  <si>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</si>
  <si>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</si>
  <si>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</si>
  <si>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</si>
  <si>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</si>
  <si>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</si>
  <si>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</si>
  <si>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</si>
  <si>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</si>
  <si>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</si>
  <si>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</si>
  <si>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</si>
  <si>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</si>
  <si>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</si>
  <si>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</si>
  <si>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</si>
  <si>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</si>
  <si>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</si>
  <si>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</si>
  <si>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</si>
  <si>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</si>
  <si>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</si>
  <si>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</si>
  <si>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</si>
  <si>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</si>
  <si>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</si>
  <si>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</si>
  <si>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</si>
  <si>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</si>
  <si>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</si>
  <si>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</si>
  <si>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</si>
  <si>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</si>
  <si>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</si>
  <si>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</si>
  <si>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</si>
  <si>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</si>
  <si>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</si>
  <si>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</si>
  <si>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</si>
  <si>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</si>
  <si>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</si>
  <si>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</si>
  <si>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</si>
  <si>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</si>
  <si>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</si>
  <si>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</si>
  <si>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</si>
  <si>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</si>
  <si>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</si>
  <si>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</si>
  <si>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</si>
  <si>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</si>
  <si>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</si>
  <si>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</si>
  <si>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</si>
  <si>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</si>
  <si>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</si>
  <si>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</si>
  <si>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</si>
  <si>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</si>
  <si>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</si>
  <si>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</si>
  <si>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</si>
  <si>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</si>
  <si>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</si>
  <si>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</si>
  <si>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</si>
  <si>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</si>
  <si>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</si>
  <si>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</si>
  <si>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</si>
  <si>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</si>
  <si>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</si>
  <si>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</si>
  <si>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</si>
  <si>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</si>
  <si>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</si>
  <si>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</si>
  <si>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</si>
  <si>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</si>
  <si>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</si>
  <si>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</si>
  <si>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</si>
  <si>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</si>
  <si>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</si>
  <si>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</si>
  <si>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</si>
  <si>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</si>
  <si>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</si>
  <si>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</si>
  <si>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</si>
  <si>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</si>
  <si>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</si>
  <si>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</si>
  <si>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</si>
  <si>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</si>
  <si>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</si>
  <si>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</si>
  <si>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</si>
  <si>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</si>
  <si>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</si>
  <si>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</si>
  <si>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</si>
  <si>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</si>
  <si>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</si>
  <si>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</si>
  <si>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</si>
  <si>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</si>
  <si>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</si>
  <si>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</si>
  <si>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</si>
  <si>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</si>
  <si>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</si>
  <si>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</si>
  <si>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</si>
  <si>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</si>
  <si>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</si>
  <si>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</si>
  <si>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</si>
  <si>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</si>
  <si>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</si>
  <si>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</si>
  <si>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</si>
  <si>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</si>
  <si>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</si>
  <si>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</si>
  <si>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</si>
  <si>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</si>
  <si>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</si>
  <si>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</si>
  <si>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</si>
  <si>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</si>
  <si>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</si>
  <si>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</si>
  <si>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</si>
  <si>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</si>
  <si>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</si>
  <si>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</si>
  <si>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</si>
  <si>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</si>
  <si>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</si>
  <si>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</si>
  <si>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</si>
  <si>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</si>
  <si>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</si>
  <si>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</si>
  <si>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</si>
  <si>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</si>
  <si>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</si>
  <si>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</si>
  <si>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</si>
  <si>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</si>
  <si>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</si>
  <si>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</si>
  <si>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</si>
  <si>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</si>
  <si>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</si>
  <si>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</si>
  <si>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</si>
  <si>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</si>
  <si>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</si>
  <si>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</si>
  <si>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</si>
  <si>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</si>
  <si>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</si>
  <si>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</si>
  <si>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</si>
  <si>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</si>
  <si>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</si>
  <si>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</si>
  <si>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</si>
  <si>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</si>
  <si>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</si>
  <si>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</si>
  <si>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</si>
  <si>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</si>
  <si>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</si>
  <si>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</si>
  <si>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</si>
  <si>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</si>
  <si>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</si>
  <si>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</si>
  <si>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</si>
  <si>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</si>
  <si>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</si>
  <si>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</si>
  <si>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</si>
  <si>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</si>
  <si>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</si>
  <si>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</si>
  <si>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</si>
  <si>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</si>
  <si>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</si>
  <si>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</si>
  <si>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</si>
  <si>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</si>
  <si>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</si>
  <si>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</si>
  <si>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</si>
  <si>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</si>
  <si>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</si>
  <si>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</si>
  <si>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</si>
  <si>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</si>
  <si>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</si>
  <si>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</si>
  <si>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</si>
  <si>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</si>
  <si>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</si>
  <si>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</si>
  <si>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</si>
  <si>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</si>
  <si>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</si>
  <si>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</si>
  <si>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</si>
  <si>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</si>
  <si>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</si>
  <si>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</si>
  <si>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</si>
  <si>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</si>
  <si>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</si>
  <si>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</si>
  <si>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</si>
  <si>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</si>
  <si>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</si>
  <si>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</si>
  <si>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</si>
  <si>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</si>
  <si>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</si>
  <si>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</si>
  <si>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</si>
  <si>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</si>
  <si>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</si>
  <si>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</si>
  <si>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</si>
  <si>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</si>
  <si>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</si>
  <si>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</si>
  <si>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</si>
  <si>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</si>
  <si>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</si>
  <si>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</si>
  <si>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</si>
  <si>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</si>
  <si>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</si>
  <si>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</si>
  <si>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</si>
  <si>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</si>
  <si>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</si>
  <si>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</si>
  <si>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</si>
  <si>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</si>
  <si>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</si>
  <si>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</si>
  <si>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</si>
  <si>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</si>
  <si>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</si>
  <si>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</si>
  <si>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</si>
  <si>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</si>
  <si>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</si>
  <si>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</si>
  <si>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</si>
  <si>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</si>
  <si>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</si>
  <si>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</si>
  <si>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</si>
  <si>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</si>
  <si>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</si>
  <si>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</si>
  <si>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</si>
  <si>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</si>
  <si>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</si>
  <si>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</si>
  <si>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</si>
  <si>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</si>
  <si>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</si>
  <si>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</si>
  <si>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</si>
  <si>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</si>
  <si>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</si>
  <si>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</si>
  <si>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</si>
  <si>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</si>
  <si>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</si>
  <si>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</si>
  <si>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</si>
  <si>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</si>
  <si>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</si>
  <si>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</si>
  <si>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</si>
  <si>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</si>
  <si>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</si>
  <si>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</si>
  <si>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</si>
  <si>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</si>
  <si>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</si>
  <si>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</si>
  <si>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</si>
  <si>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</si>
  <si>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</si>
  <si>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</si>
  <si>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</si>
  <si>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</si>
  <si>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</si>
  <si>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</si>
  <si>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</si>
  <si>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</si>
  <si>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</si>
  <si>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</si>
  <si>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</si>
  <si>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</si>
  <si>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2021</t>
  </si>
  <si>
    <t>Meta Proyectada a Lograr Año 2022</t>
  </si>
  <si>
    <t>Meta Proyectada Año 2023</t>
  </si>
  <si>
    <t>Meta Lograda actual periodo                 Año 2022</t>
  </si>
  <si>
    <t>Programación de actividades CEAS Regionales, Especializados y Referencia</t>
  </si>
  <si>
    <t>1.1.1.1. Ampliación de la provisión de servicios de apoyo diagnóstico  y laboratorio</t>
  </si>
  <si>
    <t>1.1.1.2. Implementación de los estandares de calidad de los cuidados de enfermeria.</t>
  </si>
  <si>
    <t xml:space="preserve">1.1.1.3. Mejora del suministro y abastecimiento de medicamentos </t>
  </si>
  <si>
    <t>1.1.2.2. Aumento de la provisión de servicios de salud sexual y reproductiva en la Red SNS</t>
  </si>
  <si>
    <t>1.1.2.3. Provisión de servicios de Salud Materno, Infantil y Adolescentes de Calidad</t>
  </si>
  <si>
    <t>1.1.4.2. Incremento Cobertura de Registro Oportuno de Nacimientos</t>
  </si>
  <si>
    <t>1.1.4.4. Fortalecimiento de la gestión de los Servicios de Atención Integral (SAIs) para el VIH/SIDA en todos sus componentes</t>
  </si>
  <si>
    <t>1.1.5.1. Fortalecimiento  de los Servicios de Emergencias Médicas Hospitalarias para la asistencia eficiente, humanizada y de calidad.</t>
  </si>
  <si>
    <t>1.1.5.2. Redes de Servicios de Salud Resilientes a Emergencias de Salud Pública y Desastres Naturales mediante la Preparación y Respuesta de los Establecimientos.</t>
  </si>
  <si>
    <t>1.1.5.3. Gestión de usuarios para adhesión a una cultura institucional de servicio</t>
  </si>
  <si>
    <t>1.1.5.4. Programa de Gestión de Citas</t>
  </si>
  <si>
    <t>1.2.2.2. Monitoreo de la Calidad de los Servicios de Salud en la Red SNS</t>
  </si>
  <si>
    <t>1.2.2.4. Implementación del Programa de Bioseguridad Hospitalaria</t>
  </si>
  <si>
    <t>1.2.2.5. Mejora de los servicios de hosteleria hospitalaria</t>
  </si>
  <si>
    <t>2.2.2.1. Conformación de los Comités de Salud Hospitalarios (priorizados según Reglamento Hospitalario 434-07)</t>
  </si>
  <si>
    <t>2.2.2.2. Evaluación de la Metodologia de Gestión Productiva</t>
  </si>
  <si>
    <t>3.2.1.1. Programa de capacitación del SNS</t>
  </si>
  <si>
    <t>3.2.1.2. Componente de Evaluación del Desempeño</t>
  </si>
  <si>
    <t>4.1.1.1. Despliegue nueva estructura organizativa Red SNS por nivel de complejidad</t>
  </si>
  <si>
    <t>4.1.1.2. Ejecución del plan de innovación institucional para promoción de la mejora continua</t>
  </si>
  <si>
    <t>4.1.1.4. Implementación del Sistema de Administración de Bienes</t>
  </si>
  <si>
    <t>4.1.1.5. Gestión institucional de cumplimiento de indicadores de desempeño</t>
  </si>
  <si>
    <t>4.1.1.6. Ejecución del Plan de Seguridad y Salud ocupacional y Plan de gestion de Riesgos</t>
  </si>
  <si>
    <t>4.1.1.7. Gestión de la Calidad del Dato</t>
  </si>
  <si>
    <t>4.1.1.10. Mejora de la infraestructura tecnológica de la Red SNS</t>
  </si>
  <si>
    <t>4.1.1.11. Implementación del plan de readecuación de infraestructura y entrega de equipos a la Red SNS</t>
  </si>
  <si>
    <t>4.1.1.12. Fortalecimiento de la alineación de la planificación y el presupuesto institucional con el fin de garantizar la prestación de servicios en salud con oportunidad y eficiencia</t>
  </si>
  <si>
    <t xml:space="preserve">4.1.1.13. Despliegue del Sistema Institucional de Planificación, Monitoreo y Evaluación </t>
  </si>
  <si>
    <t>4.1.1.14. Gestión de los proceso de elaboración y  ejecución del Plan Anual de Compras y Contrataciones</t>
  </si>
  <si>
    <t>4.1.1.15. Implementación del modelo de gestión y monitoreo de la calidad institucional</t>
  </si>
  <si>
    <t>4.1.1.16. Seguimiento a programas de desempeño hospitalario (Ranking Hospitalario y SISMAP Salud)</t>
  </si>
  <si>
    <t>4.1.1.20. Estandarizacion Sub-portales de Transparencia</t>
  </si>
  <si>
    <t>4.1.1.21. Fortalecimiento de la Gestión de Cooperación Internacional y Alianzas Público Privadas</t>
  </si>
  <si>
    <t>4.1.2.1. Ejecución de los procesos de compra en tiempo oportuno</t>
  </si>
  <si>
    <t>4.1.2.2. Fortalecimiento de los procesos de facturación de la Red SNS</t>
  </si>
  <si>
    <t>4.1.2.3. Fortalecimiento de la Gestion Financiera de la Red.</t>
  </si>
  <si>
    <t>4.1.3.2. Despliegue plan intercomunicaión Red Pública de Servicios de Salud</t>
  </si>
  <si>
    <t>4.1.3.3. Despliegue Plan de Responsabilidad Social Institucional SNS</t>
  </si>
  <si>
    <t>1.1.1.1.01</t>
  </si>
  <si>
    <t>1.1.1.1.06</t>
  </si>
  <si>
    <t>1.1.1.2.02</t>
  </si>
  <si>
    <t>1.1.1.3.01</t>
  </si>
  <si>
    <t>1.1.2..2.01</t>
  </si>
  <si>
    <t>1.1.2.3.01</t>
  </si>
  <si>
    <t>1.1.2.3.02</t>
  </si>
  <si>
    <t>1.1.2.3.03</t>
  </si>
  <si>
    <t>1.1.2.3.04</t>
  </si>
  <si>
    <t>1.1.2.3.09</t>
  </si>
  <si>
    <t>1.1.2.3.11</t>
  </si>
  <si>
    <t>1.1.2.3.16</t>
  </si>
  <si>
    <t>1.1.4.2.01</t>
  </si>
  <si>
    <t>1.1.4.2.03</t>
  </si>
  <si>
    <t>1.1.4.4.01</t>
  </si>
  <si>
    <t>1.1.4.4.02</t>
  </si>
  <si>
    <t>1.1.4.4.04</t>
  </si>
  <si>
    <t>1.1.5.1.02</t>
  </si>
  <si>
    <t>1.1.5.1.03</t>
  </si>
  <si>
    <t>1.1.5.1.07</t>
  </si>
  <si>
    <t>1.1.5.2.01</t>
  </si>
  <si>
    <t>1.1.5.2.02</t>
  </si>
  <si>
    <t>1.1.5.2.03</t>
  </si>
  <si>
    <t>1.1.5.2.04</t>
  </si>
  <si>
    <t>1.1.5.2.05</t>
  </si>
  <si>
    <t>1.1.5.2.06</t>
  </si>
  <si>
    <t>1.1.5.3.01</t>
  </si>
  <si>
    <t>1.1.5.3.02</t>
  </si>
  <si>
    <t>1.1.5.3.03</t>
  </si>
  <si>
    <t>1.1.5.3.04</t>
  </si>
  <si>
    <t>1.1.5.4.01</t>
  </si>
  <si>
    <t>1.2.2.2.01</t>
  </si>
  <si>
    <t>1.2.2.2.02</t>
  </si>
  <si>
    <t>1.2.2.2.03</t>
  </si>
  <si>
    <t>1.2.2.2.04</t>
  </si>
  <si>
    <t>1.2.2.2.05</t>
  </si>
  <si>
    <t>1.2.2.4.01</t>
  </si>
  <si>
    <t>1.2.2.4.02</t>
  </si>
  <si>
    <t>1.2.2.4.03</t>
  </si>
  <si>
    <t>1.2.2.4.04</t>
  </si>
  <si>
    <t>1.2.2.5.02</t>
  </si>
  <si>
    <t>2.2.2.1.02</t>
  </si>
  <si>
    <t>2.2.2.1.03</t>
  </si>
  <si>
    <t>2.2.2.2.01</t>
  </si>
  <si>
    <t>2.2.2.2.02</t>
  </si>
  <si>
    <t>2.2.2.2.03</t>
  </si>
  <si>
    <t>3.2.1.1.01</t>
  </si>
  <si>
    <t>3.2.1.1.02</t>
  </si>
  <si>
    <t>3.2.1.1.03</t>
  </si>
  <si>
    <t>3.2.1.1.04</t>
  </si>
  <si>
    <t>3.2.1.2.01</t>
  </si>
  <si>
    <t>3.2.1.2.02</t>
  </si>
  <si>
    <t>4.1.1.1.02</t>
  </si>
  <si>
    <t>4.1.1.2.02</t>
  </si>
  <si>
    <t>4.1.1.4.01</t>
  </si>
  <si>
    <t>4.1.1.5.01</t>
  </si>
  <si>
    <t>4.1.1.5.02</t>
  </si>
  <si>
    <t>4,1,1,6,01</t>
  </si>
  <si>
    <t>4,1,1,6,02</t>
  </si>
  <si>
    <t>4,1,1,6,03</t>
  </si>
  <si>
    <t>4,1,1,6,04</t>
  </si>
  <si>
    <t>4,1,1,6,05</t>
  </si>
  <si>
    <t>4.1.1.6.01</t>
  </si>
  <si>
    <t>4.1.1.6.02</t>
  </si>
  <si>
    <t>4.1.1.7.01</t>
  </si>
  <si>
    <t>4.1.1.10.01</t>
  </si>
  <si>
    <t>4.1.1.10.02</t>
  </si>
  <si>
    <t>4.1.1.10.03</t>
  </si>
  <si>
    <t>4.1.1.11.02</t>
  </si>
  <si>
    <t>4.1.1.11.03</t>
  </si>
  <si>
    <t>4.1.1.12.01</t>
  </si>
  <si>
    <t>4.1.1.12.02</t>
  </si>
  <si>
    <t>4.1.1.13.01</t>
  </si>
  <si>
    <t>4.1.1.14.01</t>
  </si>
  <si>
    <t>4.1.1.14.02</t>
  </si>
  <si>
    <t>4.1.1.15.02</t>
  </si>
  <si>
    <t>4.1.1.15.04</t>
  </si>
  <si>
    <t>4.1.1.15.05</t>
  </si>
  <si>
    <t>4.1.1.15.06</t>
  </si>
  <si>
    <t>4.1.1.15.07</t>
  </si>
  <si>
    <t>4.1.1.15.08</t>
  </si>
  <si>
    <t>4.1.1.15.09</t>
  </si>
  <si>
    <t>4.1.1.16</t>
  </si>
  <si>
    <t>4.1.1.20.01</t>
  </si>
  <si>
    <t>4.1.1.20.02</t>
  </si>
  <si>
    <t>4.1.1.20.03</t>
  </si>
  <si>
    <t>4.1.1.20.04</t>
  </si>
  <si>
    <t>4.1.1.20.05</t>
  </si>
  <si>
    <t>4.1.1.21.0</t>
  </si>
  <si>
    <t>4.1.2.1.01</t>
  </si>
  <si>
    <t>4.1.2.2.01</t>
  </si>
  <si>
    <t>4.1.2.2.02</t>
  </si>
  <si>
    <t>4.1.2.2.03</t>
  </si>
  <si>
    <t>4.1.2.3.01</t>
  </si>
  <si>
    <t>4.1.2.3.02</t>
  </si>
  <si>
    <t>4.1.2.3.04</t>
  </si>
  <si>
    <t>4.1.3.2.01</t>
  </si>
  <si>
    <t>4.1.3.3.01</t>
  </si>
  <si>
    <t>Seguimiento de la gestión al suministro de reáctivos e insumos.</t>
  </si>
  <si>
    <t>Conformación de los comites de medicina transfuncional y clubes de donantes de sangre en EESS</t>
  </si>
  <si>
    <t>Induccion al personal de enfermería sobre Estándares de Cuidados de Enfermeria.</t>
  </si>
  <si>
    <t xml:space="preserve">Planificación post evento obstétrico en adolescentes </t>
  </si>
  <si>
    <t>Elaboración de los planes de mejora de la metodología de Observación de la Práctica Clínica (OPC) según los resultados del monitoreo de calidad de los servicios.</t>
  </si>
  <si>
    <t xml:space="preserve">Supervision de la adherencia a los protocolos de los servicios materno-neonatales </t>
  </si>
  <si>
    <t>Reporte y análisis de los indicadores de la Sala Situacional.</t>
  </si>
  <si>
    <t>Implementacion de la Estrategia Código Rojo.</t>
  </si>
  <si>
    <t xml:space="preserve">Seguimiento de la cobertura de vacunas en niños de 0-4 años de edad, seguidos en Programas Especiales. </t>
  </si>
  <si>
    <t xml:space="preserve">Elaboración y seguimiento Planes de Mejora de los Programas Madre Canguro </t>
  </si>
  <si>
    <t xml:space="preserve">Seguimiento de los Planes de Mejora para la Reducción de la Mortalidad en la Primera Infancia y fortalecimiento de los servicios pediatricos en los hospitales priorizados </t>
  </si>
  <si>
    <t>Registro oportuno en Linea y a entrega de los Certificados de Nacidos Vivos</t>
  </si>
  <si>
    <t>Identificación y derivación oportuna de las pacientes no declaradas o sin cédula a la Delegación</t>
  </si>
  <si>
    <t>Registro oportuno de los datos en FAPPS-Base de Datos.</t>
  </si>
  <si>
    <t>Registro oportuno de los datos en SIRENP- VIH.</t>
  </si>
  <si>
    <t>Seguimiento al cumplimiento de las acividades comunitarias para recuperación de los pacientes en abandono de ARV</t>
  </si>
  <si>
    <t xml:space="preserve">Implementación del Modelo hospitalario y flujos de Asistencia Emergencias y Urgencias </t>
  </si>
  <si>
    <t xml:space="preserve">Socializacion e implementación del RAC-Triaje en las Salas de Emergencias Centros Hospitalarios </t>
  </si>
  <si>
    <t>Registros en el tablero de Indicadores de Gestión de las Salas de Emergencias de los Centros de Salud.</t>
  </si>
  <si>
    <t>Elaboración y/o actualización de los Planes de Emergencias y Desastres Hospitalarios</t>
  </si>
  <si>
    <t xml:space="preserve">Socializacion del plan Hospitalario y  Emergencias de Salud Pública y Desastres Naturales </t>
  </si>
  <si>
    <t>Simulacro para probar la funcionabilidad de los  Planes de  Emergencias y Desastres Hospitalarios.</t>
  </si>
  <si>
    <t xml:space="preserve">Reunión del Comité Hospitalario de Emergencias y Desastres para preparativos del Operativo de Navidad y Año Nuevo </t>
  </si>
  <si>
    <t xml:space="preserve">Reunión del Comité Hospitalario de Emergencias y Desastres para preparar el Operativo de Semana Santa </t>
  </si>
  <si>
    <t xml:space="preserve">Reunión del Comité Hospitalario de Emergencias y Desastres para respuesta a Temporada Ciclónica y Eventos Hidrometeorológicos </t>
  </si>
  <si>
    <t>Encuestas diarias de satisfacción de usuarios en la plataforma digital.</t>
  </si>
  <si>
    <t>Elaboración de los planes de mejora en base a los resultados obtenidos en la encuesta de satisfacción.</t>
  </si>
  <si>
    <t>Implementación de los planes de mejora de los EESS.</t>
  </si>
  <si>
    <t>Implementación de grupos focales para determinar la calidad percibida del servicio.</t>
  </si>
  <si>
    <t>Organización de las citas a consultas externas para que los usuarios lleguen con una consulta programada</t>
  </si>
  <si>
    <t>Seguimiento al cumplimiento de la Lista de Verificación de la Seguridad de la Cirugía.</t>
  </si>
  <si>
    <t>Actualización continua de la lista de morbilidades asociadas a la atención materno-neonatal.</t>
  </si>
  <si>
    <t>Implementación de los planes de mejora elaborados acorde al monitoreo de todas las áreas incluidas en el informe.</t>
  </si>
  <si>
    <t>Autoevaluación del proceso de habilitación</t>
  </si>
  <si>
    <t>Implementación del plan de mejora de las evaluaciones de la calidad de los servicios de nutrición</t>
  </si>
  <si>
    <t>Implementación de los procesos de bioseguridad hospitalaria</t>
  </si>
  <si>
    <t>Elaboración de los planes de mejora a partir de los resultados de evaluación de procesos de bioseguridad hospitalaria</t>
  </si>
  <si>
    <t>Implementación de los planes de mejora de evaluación de procesos de bioseguridad hospitalaria</t>
  </si>
  <si>
    <t>Notificación oportuna de las enfermedades bajo vigilancia epidemiológica</t>
  </si>
  <si>
    <t>Implementación del procedimiento de hosteleria hospitalaria</t>
  </si>
  <si>
    <t>Conformacion de los comité Hospitalarios</t>
  </si>
  <si>
    <t>Reunion de los comité conformados</t>
  </si>
  <si>
    <t>Elaboración del Plan de mejora a partir de los resultados de la evaluacion de la metodologia de gestion productiva</t>
  </si>
  <si>
    <t>Implementación de los planes de mejora de la MGP</t>
  </si>
  <si>
    <t>Ejecución Plan de Capacitacion SRS-2023</t>
  </si>
  <si>
    <t xml:space="preserve">Seguimiento ejecución plan capacitación 2022 </t>
  </si>
  <si>
    <t>Acuerdo de desempeño 2023</t>
  </si>
  <si>
    <t>Análisis y rediseño de la estructura hospitalaria</t>
  </si>
  <si>
    <t>Identificación de buenas prácticas en función del Programa de Innovación para los EES</t>
  </si>
  <si>
    <t>Levantamiento de inventario activo fijo</t>
  </si>
  <si>
    <t>Implementación del Proceso de Auditoría Médica</t>
  </si>
  <si>
    <t>Elaboración de reporte y seguimiento de incidentes laborales.</t>
  </si>
  <si>
    <t xml:space="preserve">Elaboración  de reporte y seguimiento  del personal  pasivo por enfermedad. </t>
  </si>
  <si>
    <t>Implementación del Sistema de Seguridad y Salud en la Administracion Publica (SISTAP)</t>
  </si>
  <si>
    <t>Instrumentacion de expedientes de pago de prestaciones laborales  y desvincualciones, de acuerdo a check list establecido.</t>
  </si>
  <si>
    <t>Instrumentacion de expedientes  para reclutamiento y Seleccion de acuerdo a check list establecido.</t>
  </si>
  <si>
    <t>Autoevaluación Calidad del Dato y reporte oportuno</t>
  </si>
  <si>
    <t xml:space="preserve">Actualización de portales web  </t>
  </si>
  <si>
    <t xml:space="preserve">Soportes incidencias tecnológicas atendidas </t>
  </si>
  <si>
    <t xml:space="preserve">Inventario de activos tecnológicos </t>
  </si>
  <si>
    <t xml:space="preserve">Elaboración de los planes de Mantenimiento preventivo de equipos </t>
  </si>
  <si>
    <t>Seguimiento  al plan de mantenimiento preventivo en el EESS</t>
  </si>
  <si>
    <t xml:space="preserve">Elaboración del Plan Operativo Anual 2024 </t>
  </si>
  <si>
    <t>Elaboración de la memoria institucional 2023</t>
  </si>
  <si>
    <t>Autoevaluación POA 2023</t>
  </si>
  <si>
    <t>Consolidación y validación de la plantilla SNCC F053 para el Plan Anual de Compras y Contrataciones</t>
  </si>
  <si>
    <t>Formulación del presupuesto 2024</t>
  </si>
  <si>
    <t xml:space="preserve">Seguimiento al cumplimiento de los indicadores comprometidos en la CCC </t>
  </si>
  <si>
    <t>Elaboración/actualización de autodiagnóstico CAF</t>
  </si>
  <si>
    <t>Elaboración de plan de mejora CAF</t>
  </si>
  <si>
    <t>Seguimiento a la implementación del plan de mejora  CAF anterior</t>
  </si>
  <si>
    <t>Elaboración del informe de autodiagnóstico y entrega de  sistema afinado de puntuación CAF</t>
  </si>
  <si>
    <t>Firma de Acuerdo de Evaluación Desempeño Institucional, alineado al plan de mejora CAF</t>
  </si>
  <si>
    <t>Ejecución de las sesiones del Comité de Calidad del CEAS</t>
  </si>
  <si>
    <t>Seguimiento a la Implementación de SISMAP Salud (si está priorizado)</t>
  </si>
  <si>
    <t>Actualizacion Subportales de Transparencia</t>
  </si>
  <si>
    <t xml:space="preserve">Respuesta a QDRS </t>
  </si>
  <si>
    <t>Actualización Declaracion Jurada de Bienes</t>
  </si>
  <si>
    <t xml:space="preserve">Socialización sobre Portal de Transparencia a servidores publicos </t>
  </si>
  <si>
    <t>Levantamiento de los proyectos y necesidades de cooperación de la Red SNS finalizados 2022, en ejecución 2023, futuros 2024</t>
  </si>
  <si>
    <t>Conformación de los comité de compras hospitalarios</t>
  </si>
  <si>
    <t>Registro de los hospitales en el portal transaccional</t>
  </si>
  <si>
    <t>Análisis del comportamiento de las objeciones médicas y administrativas</t>
  </si>
  <si>
    <t xml:space="preserve">Elaboracion de los planes de mejora para la disminucion de las objeciones médicas, administrativas y el incremento de la facturación </t>
  </si>
  <si>
    <t>Ejecución de planes de mejora para la disminucion de las objeciones médicas, administrativas y el incremento de la facturación</t>
  </si>
  <si>
    <t>Elaboracion de los Estados Financieros y sus notas de referencia.</t>
  </si>
  <si>
    <t>Análisis de Comportamiento de pago.</t>
  </si>
  <si>
    <t>Seguimiento a la ejecución presupuestaria</t>
  </si>
  <si>
    <t>Rendición oportuna de las  cuentas de anticipos financieros  para su regulación  en el período</t>
  </si>
  <si>
    <t>Reporte oportuno de facturación de ingresos por las diferentes fuentes de financiamiento</t>
  </si>
  <si>
    <t>Mesa de trabajo con áreas involucradas para rendir y socializar informes sobre comportamiento de la facturacion, glosa desmonte y cuentas por cobrar</t>
  </si>
  <si>
    <t xml:space="preserve">Cierre de operaciones del año fiscal de acuerdo con las normativas emitidas porla DIGECOG. </t>
  </si>
  <si>
    <t>Campaña de protección del Medio Ambiente (interna y externa).</t>
  </si>
  <si>
    <t> </t>
  </si>
  <si>
    <t>Laboratorio Clinico e Imágenes</t>
  </si>
  <si>
    <t>Lista de participación</t>
  </si>
  <si>
    <t>agenda</t>
  </si>
  <si>
    <t>Enfermeria</t>
  </si>
  <si>
    <t xml:space="preserve">Listado de Participacion                            </t>
  </si>
  <si>
    <t>Medicamentos e Insumos</t>
  </si>
  <si>
    <t xml:space="preserve">Reporte </t>
  </si>
  <si>
    <t>Materno infantil y adolecentes</t>
  </si>
  <si>
    <t>Plan de Mejora</t>
  </si>
  <si>
    <t>Reportes</t>
  </si>
  <si>
    <t>EES priorizados</t>
  </si>
  <si>
    <t>El seguimiento en los CEAS mensual</t>
  </si>
  <si>
    <t>Plan de Mejora (marzo)</t>
  </si>
  <si>
    <t>Listado de particpacion</t>
  </si>
  <si>
    <t xml:space="preserve">Informe </t>
  </si>
  <si>
    <t>Asistencia a Red (Gestion Clinica)</t>
  </si>
  <si>
    <t>Ficha de Informacion General Prenatal</t>
  </si>
  <si>
    <t>Listado  de participantes</t>
  </si>
  <si>
    <t>Seguimiento en los EESS donde se encuentran implementado el SIRENP en los SRS Metropolitano, Norcentral, Enriquillo, Este, El Valle y Cibao Central.</t>
  </si>
  <si>
    <t>Minuta,</t>
  </si>
  <si>
    <t>Seguimiento en los EESS donde se encuentran implementado el Programa 42 en los SRS (Metropolitano, Valdesia, Nordeste, Este, El Valle, Cibao Central y Cibao Occidental)</t>
  </si>
  <si>
    <t>Emergencias Medicas</t>
  </si>
  <si>
    <t>Hoja de supervision</t>
  </si>
  <si>
    <t>Lista de participantes</t>
  </si>
  <si>
    <t>Plan Hospitalario de Emergencias y Desastres</t>
  </si>
  <si>
    <t>Gestion Usuarios</t>
  </si>
  <si>
    <t>Medio de verificacion en los Hospitales debe ser Consolidado e informe</t>
  </si>
  <si>
    <t>listado participantes</t>
  </si>
  <si>
    <t>Medio de verificacion en los Hospitales debe ser Plan</t>
  </si>
  <si>
    <t>Medio de verificacion en los Hospitales debe ser Plan e informe</t>
  </si>
  <si>
    <t>Calidad Servicios salud</t>
  </si>
  <si>
    <t>listado de participación.</t>
  </si>
  <si>
    <t>26 hospitales priorizados por SNS/UNICEF</t>
  </si>
  <si>
    <t>Hospital que no tenga licencia de habilitación al momento.</t>
  </si>
  <si>
    <t>Listado de participantes</t>
  </si>
  <si>
    <t xml:space="preserve">reporte </t>
  </si>
  <si>
    <t xml:space="preserve">Centros Hospitalarios </t>
  </si>
  <si>
    <t>informe</t>
  </si>
  <si>
    <t>Listado de asistencia</t>
  </si>
  <si>
    <t>minuta</t>
  </si>
  <si>
    <t xml:space="preserve">Recursos Humanos </t>
  </si>
  <si>
    <t>Matriz</t>
  </si>
  <si>
    <t xml:space="preserve">Planificacion </t>
  </si>
  <si>
    <t xml:space="preserve">Resolución de Estructura Organizativa o de Manual de Organización y Funciones. </t>
  </si>
  <si>
    <t>Los hospitales sin resolución por no estar priorizados,  por no tener condiciones para trabajar estructura, o porque no han terminado el proceso, se validarán con el Departamento de Desarrollo Institucional</t>
  </si>
  <si>
    <t xml:space="preserve">Formulario </t>
  </si>
  <si>
    <t>Para medir a los hospitales la parte del formulario de innovación completado, se medirá sólo en el mes de octubre y aplicará si fue completado en un mes anterior.</t>
  </si>
  <si>
    <t xml:space="preserve">Administracion </t>
  </si>
  <si>
    <t>Las regionales o centros que presentaron plan en el 2022, debe realizar la encuesta en el 2023, las que hicieron la encuesta en el 2022, deben presentar plan en el 2023</t>
  </si>
  <si>
    <t>Suministrar política. Explicar a los CEAS en que consite el informe</t>
  </si>
  <si>
    <t>Se realizara un taller de capacitacion para manejar esta actividad. Lo realizara el Area de Salud Ocupacional.</t>
  </si>
  <si>
    <t>El area de Salud Ocupacional suministrará modelo de reporte para realizar esta actividad.</t>
  </si>
  <si>
    <t>Plantillas MAP4</t>
  </si>
  <si>
    <t xml:space="preserve">Gestion Informacion </t>
  </si>
  <si>
    <t xml:space="preserve">imágenes </t>
  </si>
  <si>
    <t xml:space="preserve">Tecnologia </t>
  </si>
  <si>
    <t>Infraestructura y Hosteleria</t>
  </si>
  <si>
    <t>Debe incluir evidencias de ejecución</t>
  </si>
  <si>
    <t xml:space="preserve">Monitoreo y evaluacion </t>
  </si>
  <si>
    <t>Gestion calidad Institucional</t>
  </si>
  <si>
    <t>Reporte de monitoreo indicadores CCC (plantilla de excel)</t>
  </si>
  <si>
    <t>Solo aplica si el hospital tiene carta compromiso vigente.</t>
  </si>
  <si>
    <t xml:space="preserve">Autodiagnóstico guía poder ejecutivo
</t>
  </si>
  <si>
    <t>Informe de implementación plan de mejora (ejecución &gt;85%)</t>
  </si>
  <si>
    <t>Informe de autodiagnóstico incluyendo sistema de puntuación completado</t>
  </si>
  <si>
    <t>EDI</t>
  </si>
  <si>
    <t xml:space="preserve">Lista de asistencia
</t>
  </si>
  <si>
    <t>Acta de reunión</t>
  </si>
  <si>
    <t>Reporte de desempeño a ser entregado por el Depto. de Calidad en la Gestión del Nivel Central del SNS</t>
  </si>
  <si>
    <t xml:space="preserve">Solo aplica si el hospital ya pertenece a SS o está priorizado </t>
  </si>
  <si>
    <t>OAI</t>
  </si>
  <si>
    <t>Comunicación de solicitud de actualizacion a los incumbentes</t>
  </si>
  <si>
    <t xml:space="preserve">Listado de participacion </t>
  </si>
  <si>
    <t xml:space="preserve">Formulario Levantamiento de proyectos </t>
  </si>
  <si>
    <t>Formulario de Estatus de Donaciones</t>
  </si>
  <si>
    <t>Formulario</t>
  </si>
  <si>
    <t xml:space="preserve">Reporte (SRS)
</t>
  </si>
  <si>
    <t>Acta (CEAS)</t>
  </si>
  <si>
    <t>Listado participante</t>
  </si>
  <si>
    <t xml:space="preserve">Estados Financieros </t>
  </si>
  <si>
    <t>Financiera</t>
  </si>
  <si>
    <t>Fiscalizacion y Control</t>
  </si>
  <si>
    <t>En las ORS aplica para la regulación de sus fondos y para su itervención en la regularización en las partidas del los EESS</t>
  </si>
  <si>
    <t>Listado participantes</t>
  </si>
  <si>
    <t xml:space="preserve"> Minuta</t>
  </si>
  <si>
    <t xml:space="preserve">Comunicación estrategica </t>
  </si>
  <si>
    <t>Foto</t>
  </si>
  <si>
    <t>Solo los hospitales que no han iniciado el proceso de implementsción</t>
  </si>
  <si>
    <t xml:space="preserve">Registro digital </t>
  </si>
  <si>
    <t>Publicaciones en medios digitales e internos.</t>
  </si>
  <si>
    <t>Responsables</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</si>
  <si>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</si>
  <si>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Disminuida la morbi-mortalidad materna, neonatal e infantil, mediante el fortalecimiento y la integración de los servicios de salud antes de la concepción, durante el embarazo, el parto y los primeros años de vida, garantizando la calidad de la atención.</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</si>
  <si>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</si>
  <si>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</si>
  <si>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</si>
  <si>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Fortalecida la calidad de la atención en salud como resultado del seguimiento a los aspectos técnicos y no técnicos de la atención, que disminuya el riesgo de la seguridad del paciente y de los resultados esperados de salud</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</si>
  <si>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</si>
  <si>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Incrementada las competencias y resolutividad de los colaboradores, de acuerdo a la complejidad de sus funciones, las necesidades de salud de la población y los compromisos del sector</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</si>
  <si>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</si>
  <si>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Mejorada la sostenibilidad financiera de la Red SNS mediante el control de gastos, saneamiento de las deudas e incremento de las distintas fuentes de financiamiento con el fin de garantizar la prestación de servicios en salud con oportunidad y eficiencia</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</si>
  <si>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</si>
  <si>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Calidad en la prestación de los servicios de salud</t>
  </si>
  <si>
    <t xml:space="preserve"> Desarrollo de las redes integradas de servicios de salud fundamentada en el Modelo de Atención</t>
  </si>
  <si>
    <t>Fortalecimiento de la gestión y desarrollo de los recursos humanos</t>
  </si>
  <si>
    <t>Fortalecimiento Institucional</t>
  </si>
  <si>
    <t xml:space="preserve">DML-FO-O12,V3 Criterios de Buenas Practicas de Almacenamiento y Listados de Trazodores </t>
  </si>
  <si>
    <t xml:space="preserve">Inspeccion de Cumplimiento de Buenas practicas de almacen de medicamentos </t>
  </si>
  <si>
    <t>Autoevaluacion  de la Metodología de Gestión Productiva en los Hospitales de su Red</t>
  </si>
  <si>
    <t>Matriz de autoevalucion de la Metodologia productiva</t>
  </si>
  <si>
    <t>Las regionales o centros que presentaron plan en el 2022, debe realizar la encuesta en el 2023, las que hicieron la encuesta en el 2022, deben presentar plan en el 2024</t>
  </si>
  <si>
    <t>Encuesta de clima laboral o Plan de Mejora</t>
  </si>
  <si>
    <t>Seguimiento al Plan de Mejora Clima Laboral</t>
  </si>
  <si>
    <t xml:space="preserve">Plan </t>
  </si>
  <si>
    <t>Acta de conformacion</t>
  </si>
  <si>
    <t>Correo Remision  informe del SRS a MIA</t>
  </si>
  <si>
    <t>Correo de Reporte al SRS</t>
  </si>
  <si>
    <t xml:space="preserve">Actas de confromacion </t>
  </si>
  <si>
    <t xml:space="preserve">Reporte Actas de confromaciona SRS </t>
  </si>
  <si>
    <t>Matriz Informe de ejecucion Modelo estandarizado</t>
  </si>
  <si>
    <t>Correo de Reporte Matriz consolidad de acuerdos al SRS</t>
  </si>
  <si>
    <t>Matriz consolidada de acuerdos en digital</t>
  </si>
  <si>
    <t>Correo de Reporte Matriz consolidad de Evluacion  al SRS</t>
  </si>
  <si>
    <t>Matriz consolidada de Evaluacion en digital</t>
  </si>
  <si>
    <t>Formulario de retroalimentacion de la auditoria</t>
  </si>
  <si>
    <t>MEP</t>
  </si>
  <si>
    <t xml:space="preserve">Hospital Universitario Maternidad Nuestra Señora de la Altagacia </t>
  </si>
  <si>
    <t>Papel Bond 20 81/2 x11</t>
  </si>
  <si>
    <t xml:space="preserve">Resma </t>
  </si>
  <si>
    <t>Papel Bond 20  8 1/2 x 13</t>
  </si>
  <si>
    <t xml:space="preserve">Papel Carbon </t>
  </si>
  <si>
    <t>cja</t>
  </si>
  <si>
    <t xml:space="preserve">Papel de Maquina para sumadora </t>
  </si>
  <si>
    <t>rollo</t>
  </si>
  <si>
    <t>Papel de Baño (higienico)</t>
  </si>
  <si>
    <t>fdo</t>
  </si>
  <si>
    <t>Papel Toalla ( servilleta Grandes)</t>
  </si>
  <si>
    <t>Post it 3x3</t>
  </si>
  <si>
    <t xml:space="preserve">Cajas </t>
  </si>
  <si>
    <t>Perforadora</t>
  </si>
  <si>
    <t>und</t>
  </si>
  <si>
    <t xml:space="preserve">Grapas </t>
  </si>
  <si>
    <t>Grapadoras</t>
  </si>
  <si>
    <t xml:space="preserve">Clip #1 pequeño </t>
  </si>
  <si>
    <t>Clip Jumbo</t>
  </si>
  <si>
    <t xml:space="preserve">Gancho </t>
  </si>
  <si>
    <t>Libreta Rayada 8 1/2x 11</t>
  </si>
  <si>
    <t xml:space="preserve">Lapiz Carbon </t>
  </si>
  <si>
    <t>Libro Record de 500pag.</t>
  </si>
  <si>
    <t xml:space="preserve">Corrector Liquido </t>
  </si>
  <si>
    <t>Cera  para Dedos</t>
  </si>
  <si>
    <t>Cajas</t>
  </si>
  <si>
    <t>Cintas de Empaque</t>
  </si>
  <si>
    <t xml:space="preserve">Cintas correctora  Nakajima </t>
  </si>
  <si>
    <t xml:space="preserve">Unidad </t>
  </si>
  <si>
    <t xml:space="preserve">Cintas Nakajima </t>
  </si>
  <si>
    <t>Cintas Panasonic</t>
  </si>
  <si>
    <t xml:space="preserve">Cintas transparente 3/4 grande </t>
  </si>
  <si>
    <t>Cintas doble cara</t>
  </si>
  <si>
    <t>Cartulinas</t>
  </si>
  <si>
    <t>Sobre en Blanco</t>
  </si>
  <si>
    <t>Sobre Manilla 8 1/2 x 11</t>
  </si>
  <si>
    <t>Sobre Manilla 9 x 12</t>
  </si>
  <si>
    <t>Sobre Manilla  14x17</t>
  </si>
  <si>
    <t>Sobre Manilla 14x14</t>
  </si>
  <si>
    <t>Sobre Manilla 11x14</t>
  </si>
  <si>
    <t>Sobre Manilla 10x12</t>
  </si>
  <si>
    <t>Sobre Manilla 8x10</t>
  </si>
  <si>
    <t>Resaltadores (marcadores florecentes)</t>
  </si>
  <si>
    <t xml:space="preserve">Saca Grapas </t>
  </si>
  <si>
    <t>Tintas de Sellos</t>
  </si>
  <si>
    <t xml:space="preserve">Tijeras </t>
  </si>
  <si>
    <t xml:space="preserve">Labels </t>
  </si>
  <si>
    <t xml:space="preserve">Gomitas </t>
  </si>
  <si>
    <t>Mascota</t>
  </si>
  <si>
    <t xml:space="preserve">Marcadores Grueso Azul </t>
  </si>
  <si>
    <t>Maskingtape</t>
  </si>
  <si>
    <t>Folders 8 1/2 X11</t>
  </si>
  <si>
    <t>caja</t>
  </si>
  <si>
    <t>Boligrafos Azul y Negros</t>
  </si>
  <si>
    <t>Egas</t>
  </si>
  <si>
    <t>Cristalizador de Pisos</t>
  </si>
  <si>
    <t>gls</t>
  </si>
  <si>
    <t>Cera Cruz Blanca p/pisos</t>
  </si>
  <si>
    <t xml:space="preserve">Brillo Finos </t>
  </si>
  <si>
    <t>libs</t>
  </si>
  <si>
    <t>Felpas</t>
  </si>
  <si>
    <t>Graduacion de medicos</t>
  </si>
  <si>
    <t/>
  </si>
  <si>
    <t>Dia de las secretarias</t>
  </si>
  <si>
    <t>Dia de las enfermeras</t>
  </si>
  <si>
    <t>Dia de la mujer</t>
  </si>
  <si>
    <t>Actuaciones artisticas</t>
  </si>
  <si>
    <t>Picaderas (Capacitaciones)</t>
  </si>
  <si>
    <t>Socialización sobre el Sistema 311</t>
  </si>
  <si>
    <t>Seguimiento a la Implementación Plan intercomunicaión Hospitalaria.</t>
  </si>
  <si>
    <t>Matrnidad Nuestra Señora de la Altagracia</t>
  </si>
  <si>
    <t>Planificacion de RRHH 2023</t>
  </si>
  <si>
    <t>Anezar plan de capacitación</t>
  </si>
  <si>
    <t>Detección necesidades capacitación por departamento -Plan 2024.</t>
  </si>
  <si>
    <t>Elaboración del Plan de Capacitación -2023</t>
  </si>
  <si>
    <t>4.1.1.15.10</t>
  </si>
  <si>
    <t>Seguimiento a la implementación de los indicadores del ranking hospitalario</t>
  </si>
  <si>
    <t>Evaluación de desempeño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</si>
</sst>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Red]#,##0.00"/>
  </numFmts>
  <fonts count="47"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8"/>
      <name val="Arial"/>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s>
  <cellStyleXfs count="9">
    <xf numFmtId="0" fontId="0" fillId="0" borderId="0"/>
    <xf numFmtId="164" fontId="6" fillId="0" borderId="0" applyFont="0" applyFill="0" applyBorder="0" applyAlignment="0" applyProtection="0"/>
    <xf numFmtId="0" fontId="6" fillId="0" borderId="0"/>
    <xf numFmtId="0" fontId="6" fillId="0" borderId="0"/>
    <xf numFmtId="0" fontId="4" fillId="0" borderId="0"/>
    <xf numFmtId="164" fontId="4" fillId="0" borderId="0" applyFont="0" applyFill="0" applyBorder="0" applyAlignment="0" applyProtection="0"/>
    <xf numFmtId="0" fontId="2" fillId="0" borderId="0"/>
    <xf numFmtId="164" fontId="45" fillId="0" borderId="0" applyFont="0" applyFill="0" applyBorder="0" applyAlignment="0" applyProtection="0"/>
    <xf numFmtId="0" fontId="1" fillId="0" borderId="0"/>
  </cellStyleXfs>
  <cellXfs count="470">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5" fontId="18"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13" borderId="6" xfId="1" applyNumberFormat="1" applyFont="1" applyFill="1" applyBorder="1" applyAlignment="1" applyProtection="1">
      <alignment vertical="top"/>
      <protection hidden="1"/>
    </xf>
    <xf numFmtId="165" fontId="17" fillId="14" borderId="7" xfId="1" applyNumberFormat="1" applyFont="1" applyFill="1" applyBorder="1" applyAlignment="1" applyProtection="1">
      <alignment vertical="top"/>
      <protection hidden="1"/>
    </xf>
    <xf numFmtId="165"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5" fontId="17" fillId="15" borderId="7" xfId="1" applyNumberFormat="1" applyFont="1" applyFill="1" applyBorder="1" applyAlignment="1" applyProtection="1">
      <alignment horizontal="right" vertical="top"/>
      <protection hidden="1"/>
    </xf>
    <xf numFmtId="165" fontId="17" fillId="14"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164"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164"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164"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164"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164"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164"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164"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164"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164"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164"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164"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164"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164"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164"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164"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164"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164"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164"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164"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164"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164"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164"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164"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164"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164"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164"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1" fontId="10" fillId="3" borderId="7" xfId="0" applyNumberFormat="1" applyFont="1" applyFill="1" applyBorder="1" applyAlignment="1">
      <alignment horizontal="center"/>
    </xf>
    <xf numFmtId="0" fontId="28" fillId="9" borderId="0" xfId="0" applyFont="1" applyFill="1"/>
    <xf numFmtId="0" fontId="38"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9" fillId="41" borderId="18" xfId="0" applyFont="1" applyFill="1" applyBorder="1" applyAlignment="1">
      <alignment horizontal="center" vertical="center"/>
    </xf>
    <xf numFmtId="0" fontId="38" fillId="9" borderId="18" xfId="0" applyFont="1" applyFill="1" applyBorder="1" applyAlignment="1">
      <alignment horizontal="left" vertical="center" wrapText="1"/>
    </xf>
    <xf numFmtId="0" fontId="38" fillId="9" borderId="18" xfId="0" applyFont="1" applyFill="1" applyBorder="1" applyAlignment="1">
      <alignment horizontal="center" vertical="center"/>
    </xf>
    <xf numFmtId="0" fontId="38" fillId="41" borderId="18" xfId="0" applyFont="1" applyFill="1" applyBorder="1" applyAlignment="1">
      <alignment horizontal="left" vertical="top" wrapText="1"/>
    </xf>
    <xf numFmtId="0" fontId="10" fillId="41" borderId="18" xfId="0" applyFont="1" applyFill="1" applyBorder="1" applyAlignment="1">
      <alignment horizontal="left" vertical="center" wrapText="1"/>
    </xf>
    <xf numFmtId="0" fontId="10" fillId="9" borderId="18" xfId="0" applyFont="1" applyFill="1" applyBorder="1" applyAlignment="1">
      <alignment horizontal="left" vertical="center" wrapText="1"/>
    </xf>
    <xf numFmtId="0" fontId="10" fillId="41" borderId="18" xfId="0" applyFont="1" applyFill="1" applyBorder="1" applyAlignment="1">
      <alignment horizontal="center" vertical="center"/>
    </xf>
    <xf numFmtId="0" fontId="10" fillId="9" borderId="18" xfId="0" applyFont="1" applyFill="1" applyBorder="1" applyAlignment="1">
      <alignment horizontal="center" vertical="center"/>
    </xf>
    <xf numFmtId="0" fontId="27" fillId="0" borderId="18" xfId="0" applyFont="1" applyBorder="1"/>
    <xf numFmtId="0" fontId="40" fillId="0" borderId="18" xfId="0" applyFont="1" applyBorder="1"/>
    <xf numFmtId="0" fontId="40" fillId="0" borderId="18" xfId="0" applyFont="1" applyBorder="1" applyAlignment="1">
      <alignment horizontal="center" vertical="center"/>
    </xf>
    <xf numFmtId="0" fontId="40" fillId="0" borderId="18" xfId="0" applyFont="1" applyBorder="1" applyAlignment="1">
      <alignment horizontal="left" vertical="center" wrapText="1"/>
    </xf>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1" fillId="9" borderId="0" xfId="0" applyNumberFormat="1" applyFont="1" applyFill="1"/>
    <xf numFmtId="0" fontId="41" fillId="0" borderId="0" xfId="0" applyFont="1"/>
    <xf numFmtId="4" fontId="41" fillId="0" borderId="0" xfId="0" applyNumberFormat="1" applyFont="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5" fontId="18" fillId="9" borderId="7" xfId="1" applyNumberFormat="1" applyFont="1" applyFill="1" applyBorder="1" applyAlignment="1" applyProtection="1">
      <alignment vertical="top"/>
    </xf>
    <xf numFmtId="165" fontId="18" fillId="9" borderId="7" xfId="1" applyNumberFormat="1" applyFont="1" applyFill="1" applyBorder="1" applyAlignment="1" applyProtection="1">
      <alignmen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5"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5"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5"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5"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5"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165" fontId="17" fillId="9" borderId="7" xfId="1" applyNumberFormat="1" applyFont="1" applyFill="1" applyBorder="1" applyAlignment="1" applyProtection="1">
      <alignment vertical="center"/>
    </xf>
    <xf numFmtId="165"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5" fontId="17" fillId="14" borderId="7" xfId="1" applyNumberFormat="1" applyFont="1" applyFill="1" applyBorder="1" applyAlignment="1" applyProtection="1">
      <alignment horizontal="right" vertical="center"/>
      <protection hidden="1"/>
    </xf>
    <xf numFmtId="165" fontId="18" fillId="9" borderId="7" xfId="1" applyNumberFormat="1" applyFont="1" applyFill="1" applyBorder="1" applyAlignment="1" applyProtection="1">
      <alignment vertical="center"/>
    </xf>
    <xf numFmtId="165" fontId="17" fillId="15" borderId="7" xfId="1" applyNumberFormat="1" applyFont="1" applyFill="1" applyBorder="1" applyAlignment="1" applyProtection="1">
      <alignment horizontal="right" vertical="center"/>
      <protection hidden="1"/>
    </xf>
    <xf numFmtId="165" fontId="18" fillId="9" borderId="15" xfId="1" applyNumberFormat="1" applyFont="1" applyFill="1" applyBorder="1" applyAlignment="1" applyProtection="1">
      <alignment vertical="center"/>
      <protection hidden="1"/>
    </xf>
    <xf numFmtId="165" fontId="18" fillId="3" borderId="15" xfId="1" applyNumberFormat="1" applyFont="1" applyFill="1" applyBorder="1" applyAlignment="1" applyProtection="1">
      <alignment horizontal="right" vertical="center"/>
      <protection hidden="1"/>
    </xf>
    <xf numFmtId="165" fontId="17" fillId="14" borderId="7" xfId="1" applyNumberFormat="1" applyFont="1" applyFill="1" applyBorder="1" applyAlignment="1" applyProtection="1">
      <alignment vertical="top"/>
    </xf>
    <xf numFmtId="164" fontId="19" fillId="9" borderId="15" xfId="7" applyFont="1" applyFill="1" applyBorder="1" applyProtection="1">
      <protection locked="0"/>
    </xf>
    <xf numFmtId="0" fontId="42" fillId="9" borderId="18" xfId="0" applyFont="1" applyFill="1" applyBorder="1"/>
    <xf numFmtId="0" fontId="10" fillId="9" borderId="18" xfId="0" applyFont="1" applyFill="1" applyBorder="1" applyAlignment="1">
      <alignment vertical="center" wrapText="1"/>
    </xf>
    <xf numFmtId="0" fontId="43" fillId="9" borderId="18" xfId="0" applyFont="1" applyFill="1" applyBorder="1" applyAlignment="1">
      <alignment horizontal="center" vertical="center"/>
    </xf>
    <xf numFmtId="0" fontId="43" fillId="41" borderId="18" xfId="0" applyFont="1" applyFill="1" applyBorder="1" applyAlignment="1">
      <alignment horizontal="center" vertical="center"/>
    </xf>
    <xf numFmtId="0" fontId="7" fillId="0" borderId="0" xfId="4" applyFont="1" applyProtection="1">
      <protection locked="0"/>
    </xf>
    <xf numFmtId="4" fontId="4" fillId="9" borderId="0" xfId="4" applyNumberFormat="1" applyFill="1"/>
    <xf numFmtId="165" fontId="4" fillId="9" borderId="0" xfId="4" applyNumberFormat="1" applyFill="1"/>
    <xf numFmtId="0" fontId="9" fillId="41" borderId="18" xfId="0" applyFont="1" applyFill="1" applyBorder="1" applyAlignment="1">
      <alignment horizontal="center" vertical="center"/>
    </xf>
    <xf numFmtId="0" fontId="35" fillId="9" borderId="0" xfId="8" applyFont="1" applyFill="1"/>
    <xf numFmtId="0" fontId="36" fillId="9" borderId="0" xfId="8" applyFont="1" applyFill="1"/>
    <xf numFmtId="0" fontId="42" fillId="9" borderId="0" xfId="8" applyFont="1" applyFill="1"/>
    <xf numFmtId="0" fontId="25" fillId="9" borderId="0" xfId="8" applyFont="1" applyFill="1"/>
    <xf numFmtId="49" fontId="35" fillId="9" borderId="0" xfId="8" applyNumberFormat="1" applyFont="1" applyFill="1"/>
    <xf numFmtId="0" fontId="9" fillId="4" borderId="0" xfId="8" applyFont="1" applyFill="1" applyAlignment="1">
      <alignment horizontal="left"/>
    </xf>
    <xf numFmtId="0" fontId="28" fillId="9" borderId="0" xfId="8" applyFont="1" applyFill="1"/>
    <xf numFmtId="0" fontId="1" fillId="0" borderId="0" xfId="8"/>
    <xf numFmtId="0" fontId="9" fillId="8" borderId="0" xfId="8" applyFont="1" applyFill="1" applyAlignment="1">
      <alignment horizontal="left"/>
    </xf>
    <xf numFmtId="0" fontId="37" fillId="9" borderId="0" xfId="8" applyFont="1" applyFill="1"/>
    <xf numFmtId="0" fontId="25" fillId="9" borderId="18" xfId="0" applyFont="1" applyFill="1" applyBorder="1"/>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8" applyFont="1" applyFill="1" applyAlignment="1">
      <alignment horizontal="left"/>
    </xf>
    <xf numFmtId="0" fontId="17" fillId="0" borderId="0" xfId="8" applyFont="1" applyAlignment="1">
      <alignment horizontal="center"/>
    </xf>
    <xf numFmtId="0" fontId="29" fillId="0" borderId="0" xfId="8" applyFont="1" applyAlignment="1">
      <alignment horizontal="center"/>
    </xf>
    <xf numFmtId="0" fontId="30" fillId="0" borderId="0" xfId="8" applyFont="1" applyAlignment="1">
      <alignment horizontal="center"/>
    </xf>
    <xf numFmtId="0" fontId="9" fillId="0" borderId="0" xfId="8" applyFont="1" applyAlignment="1">
      <alignment horizontal="center"/>
    </xf>
    <xf numFmtId="0" fontId="9" fillId="4" borderId="0" xfId="8"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21" fillId="11" borderId="5" xfId="3" applyFont="1" applyFill="1" applyBorder="1" applyAlignment="1">
      <alignment horizontal="center" textRotation="90"/>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cellXfs>
  <cellStyles count="9">
    <cellStyle name="Millares" xfId="7" builtinId="3"/>
    <cellStyle name="Millares 2" xfId="1" xr:uid="{00000000-0005-0000-0000-000000000000}"/>
    <cellStyle name="Millares 3" xfId="5"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 name="Normal 4 2" xfId="8" xr:uid="{1FF3704E-62E5-47F2-B7C4-E75EA88D13C3}"/>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1209675</xdr:colOff>
      <xdr:row>4</xdr:row>
      <xdr:rowOff>152400</xdr:rowOff>
    </xdr:to>
    <xdr:pic>
      <xdr:nvPicPr>
        <xdr:cNvPr id="2" name="Imagen 1">
          <a:extLst>
            <a:ext uri="{FF2B5EF4-FFF2-40B4-BE49-F238E27FC236}">
              <a16:creationId xmlns:a16="http://schemas.microsoft.com/office/drawing/2014/main" id="{980EAFCC-A3D1-4EC4-9555-7CFA4EEC0C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47625"/>
          <a:ext cx="1819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114</xdr:row>
      <xdr:rowOff>152400</xdr:rowOff>
    </xdr:from>
    <xdr:to>
      <xdr:col>2</xdr:col>
      <xdr:colOff>1400175</xdr:colOff>
      <xdr:row>114</xdr:row>
      <xdr:rowOff>152400</xdr:rowOff>
    </xdr:to>
    <xdr:pic>
      <xdr:nvPicPr>
        <xdr:cNvPr id="3" name="2 Imagen">
          <a:extLst>
            <a:ext uri="{FF2B5EF4-FFF2-40B4-BE49-F238E27FC236}">
              <a16:creationId xmlns:a16="http://schemas.microsoft.com/office/drawing/2014/main" id="{C3C0A50F-1B03-47C1-8EFD-66D239621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1517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112</xdr:row>
      <xdr:rowOff>0</xdr:rowOff>
    </xdr:from>
    <xdr:to>
      <xdr:col>2</xdr:col>
      <xdr:colOff>1400175</xdr:colOff>
      <xdr:row>112</xdr:row>
      <xdr:rowOff>0</xdr:rowOff>
    </xdr:to>
    <xdr:pic>
      <xdr:nvPicPr>
        <xdr:cNvPr id="4" name="2 Imagen">
          <a:extLst>
            <a:ext uri="{FF2B5EF4-FFF2-40B4-BE49-F238E27FC236}">
              <a16:creationId xmlns:a16="http://schemas.microsoft.com/office/drawing/2014/main" id="{D8854AF2-CBAF-4604-BB63-00F90E4DC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08130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112</xdr:row>
      <xdr:rowOff>0</xdr:rowOff>
    </xdr:from>
    <xdr:to>
      <xdr:col>2</xdr:col>
      <xdr:colOff>1400175</xdr:colOff>
      <xdr:row>112</xdr:row>
      <xdr:rowOff>0</xdr:rowOff>
    </xdr:to>
    <xdr:pic>
      <xdr:nvPicPr>
        <xdr:cNvPr id="5" name="2 Imagen">
          <a:extLst>
            <a:ext uri="{FF2B5EF4-FFF2-40B4-BE49-F238E27FC236}">
              <a16:creationId xmlns:a16="http://schemas.microsoft.com/office/drawing/2014/main" id="{3F9A850A-3950-49A4-85B2-6EDC2F491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08130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112</xdr:row>
      <xdr:rowOff>0</xdr:rowOff>
    </xdr:from>
    <xdr:to>
      <xdr:col>2</xdr:col>
      <xdr:colOff>1400175</xdr:colOff>
      <xdr:row>112</xdr:row>
      <xdr:rowOff>0</xdr:rowOff>
    </xdr:to>
    <xdr:pic>
      <xdr:nvPicPr>
        <xdr:cNvPr id="6" name="2 Imagen">
          <a:extLst>
            <a:ext uri="{FF2B5EF4-FFF2-40B4-BE49-F238E27FC236}">
              <a16:creationId xmlns:a16="http://schemas.microsoft.com/office/drawing/2014/main" id="{1598AF23-C3C6-4542-8EC3-5B25109E98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08130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112</xdr:row>
      <xdr:rowOff>0</xdr:rowOff>
    </xdr:from>
    <xdr:to>
      <xdr:col>2</xdr:col>
      <xdr:colOff>1400175</xdr:colOff>
      <xdr:row>112</xdr:row>
      <xdr:rowOff>0</xdr:rowOff>
    </xdr:to>
    <xdr:pic>
      <xdr:nvPicPr>
        <xdr:cNvPr id="7" name="2 Imagen">
          <a:extLst>
            <a:ext uri="{FF2B5EF4-FFF2-40B4-BE49-F238E27FC236}">
              <a16:creationId xmlns:a16="http://schemas.microsoft.com/office/drawing/2014/main" id="{E35ED493-FC6D-4E9F-B69D-BCFA1DDFFC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08130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112</xdr:row>
      <xdr:rowOff>0</xdr:rowOff>
    </xdr:from>
    <xdr:to>
      <xdr:col>2</xdr:col>
      <xdr:colOff>1400175</xdr:colOff>
      <xdr:row>112</xdr:row>
      <xdr:rowOff>0</xdr:rowOff>
    </xdr:to>
    <xdr:pic>
      <xdr:nvPicPr>
        <xdr:cNvPr id="8" name="2 Imagen">
          <a:extLst>
            <a:ext uri="{FF2B5EF4-FFF2-40B4-BE49-F238E27FC236}">
              <a16:creationId xmlns:a16="http://schemas.microsoft.com/office/drawing/2014/main" id="{FCC42C25-E3D0-474E-AA35-9D5FE3619F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08130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112</xdr:row>
      <xdr:rowOff>0</xdr:rowOff>
    </xdr:from>
    <xdr:to>
      <xdr:col>2</xdr:col>
      <xdr:colOff>1400175</xdr:colOff>
      <xdr:row>112</xdr:row>
      <xdr:rowOff>0</xdr:rowOff>
    </xdr:to>
    <xdr:pic>
      <xdr:nvPicPr>
        <xdr:cNvPr id="9" name="2 Imagen">
          <a:extLst>
            <a:ext uri="{FF2B5EF4-FFF2-40B4-BE49-F238E27FC236}">
              <a16:creationId xmlns:a16="http://schemas.microsoft.com/office/drawing/2014/main" id="{2D83E193-1B89-44EA-9A18-EDA295F5A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08130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112</xdr:row>
      <xdr:rowOff>0</xdr:rowOff>
    </xdr:from>
    <xdr:to>
      <xdr:col>2</xdr:col>
      <xdr:colOff>1400175</xdr:colOff>
      <xdr:row>112</xdr:row>
      <xdr:rowOff>0</xdr:rowOff>
    </xdr:to>
    <xdr:pic>
      <xdr:nvPicPr>
        <xdr:cNvPr id="10" name="2 Imagen">
          <a:extLst>
            <a:ext uri="{FF2B5EF4-FFF2-40B4-BE49-F238E27FC236}">
              <a16:creationId xmlns:a16="http://schemas.microsoft.com/office/drawing/2014/main" id="{A1BE2027-E50E-4D3E-BD9C-7B4456E0D8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08130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112</xdr:row>
      <xdr:rowOff>0</xdr:rowOff>
    </xdr:from>
    <xdr:to>
      <xdr:col>2</xdr:col>
      <xdr:colOff>1400175</xdr:colOff>
      <xdr:row>112</xdr:row>
      <xdr:rowOff>0</xdr:rowOff>
    </xdr:to>
    <xdr:pic>
      <xdr:nvPicPr>
        <xdr:cNvPr id="11" name="2 Imagen">
          <a:extLst>
            <a:ext uri="{FF2B5EF4-FFF2-40B4-BE49-F238E27FC236}">
              <a16:creationId xmlns:a16="http://schemas.microsoft.com/office/drawing/2014/main" id="{E740304C-3819-4B18-93A3-79B609802E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08226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112</xdr:row>
      <xdr:rowOff>0</xdr:rowOff>
    </xdr:from>
    <xdr:to>
      <xdr:col>2</xdr:col>
      <xdr:colOff>1400175</xdr:colOff>
      <xdr:row>112</xdr:row>
      <xdr:rowOff>0</xdr:rowOff>
    </xdr:to>
    <xdr:pic>
      <xdr:nvPicPr>
        <xdr:cNvPr id="12" name="2 Imagen">
          <a:extLst>
            <a:ext uri="{FF2B5EF4-FFF2-40B4-BE49-F238E27FC236}">
              <a16:creationId xmlns:a16="http://schemas.microsoft.com/office/drawing/2014/main" id="{AB000DDC-F6DB-4027-B69C-46636AB75C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09845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114</xdr:row>
      <xdr:rowOff>152400</xdr:rowOff>
    </xdr:from>
    <xdr:to>
      <xdr:col>2</xdr:col>
      <xdr:colOff>1400175</xdr:colOff>
      <xdr:row>114</xdr:row>
      <xdr:rowOff>152400</xdr:rowOff>
    </xdr:to>
    <xdr:pic>
      <xdr:nvPicPr>
        <xdr:cNvPr id="13" name="2 Imagen">
          <a:extLst>
            <a:ext uri="{FF2B5EF4-FFF2-40B4-BE49-F238E27FC236}">
              <a16:creationId xmlns:a16="http://schemas.microsoft.com/office/drawing/2014/main" id="{9182A060-2CD2-46AC-B42C-1127954F65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181517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22\Carpeta%20Compartida%20Financiera\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92.22\Carpeta%20Compartida%20Financiera\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OA%20y%20PACC%202023%20CEAS\Matriz%20POA%20CEAS%202023%20Regionales,%20Especializados%20y%20de%20Referencias%20Hospital%20Materno%20infantil%20San%20Lorenzo%20de%20Los%20Min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92.22\Carpeta%20Compartida%20Financiera\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Matriz%20Presupuesto%20POA.xlsm"/>
      <sheetName val="Prioridades Directivas"/>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PPNE3"/>
      <sheetName val="PPNE4"/>
      <sheetName val="PPNE5"/>
      <sheetName val="Insumos"/>
    </sheetNames>
    <sheetDataSet>
      <sheetData sheetId="0">
        <row r="5">
          <cell r="C5">
            <v>2023</v>
          </cell>
        </row>
        <row r="6">
          <cell r="B6" t="str">
            <v>Metropolitano</v>
          </cell>
        </row>
      </sheetData>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calculatedColumnFormula>IF(Tabla1[[#This Row],[Código_Actividad]]="","",'[4]Formulario PPGR1'!#REF!)</calculatedColumnFormula>
    </tableColumn>
    <tableColumn id="15" xr3:uid="{00000000-0010-0000-0000-00000F000000}" name="SRS" dataDxfId="21" totalsRowDxfId="20">
      <calculatedColumnFormula>IF(Tabla1[[#This Row],[Código_Actividad]]="","",'[4]Formulario PPGR1'!#REF!)</calculatedColumnFormula>
    </tableColumn>
    <tableColumn id="16" xr3:uid="{00000000-0010-0000-0000-000010000000}" name="AREA" dataDxfId="19" totalsRowDxfId="18">
      <calculatedColumnFormula>IF(Tabla1[[#This Row],[Código_Actividad]]="","",'[4]Formulario PPGR1'!#REF!)</calculatedColumnFormula>
    </tableColumn>
    <tableColumn id="17" xr3:uid="{00000000-0010-0000-0000-000011000000}" name="TIPO" dataDxfId="17" totalsRowDxfId="16">
      <calculatedColumnFormula>IF(Tabla1[[#This Row],[Código_Actividad]]="","",'[4]Formulario PPGR1'!#REF!)</calculatedColumnFormula>
    </tableColumn>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2"/>
  <sheetViews>
    <sheetView showGridLines="0" zoomScale="80" zoomScaleNormal="80" workbookViewId="0">
      <selection activeCell="C5" sqref="C5"/>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19" x14ac:dyDescent="0.2">
      <c r="B1" s="79"/>
      <c r="C1" s="79"/>
      <c r="D1" s="79"/>
      <c r="E1" s="79"/>
      <c r="F1" s="79"/>
      <c r="G1" s="79"/>
      <c r="H1" s="79"/>
      <c r="I1" s="79"/>
    </row>
    <row r="2" spans="1:19" ht="15.75" x14ac:dyDescent="0.25">
      <c r="B2" s="80" t="s">
        <v>278</v>
      </c>
      <c r="C2" s="80"/>
      <c r="D2" s="80"/>
      <c r="E2" s="80"/>
      <c r="F2" s="80"/>
      <c r="G2" s="80"/>
      <c r="H2" s="80"/>
      <c r="I2" s="80"/>
    </row>
    <row r="3" spans="1:19" ht="15" x14ac:dyDescent="0.25">
      <c r="B3" s="81" t="s">
        <v>279</v>
      </c>
      <c r="C3" s="81"/>
      <c r="D3" s="81"/>
      <c r="E3" s="81"/>
      <c r="F3" s="81"/>
      <c r="G3" s="81"/>
      <c r="H3" s="81"/>
      <c r="I3" s="81"/>
      <c r="K3" s="57">
        <v>2022</v>
      </c>
      <c r="L3" s="57">
        <v>2023</v>
      </c>
      <c r="M3" s="57">
        <v>2024</v>
      </c>
    </row>
    <row r="4" spans="1:19" x14ac:dyDescent="0.2">
      <c r="B4" s="82" t="s">
        <v>55</v>
      </c>
      <c r="C4" s="82"/>
      <c r="D4" s="82"/>
      <c r="E4" s="82"/>
      <c r="F4" s="82"/>
      <c r="G4" s="82"/>
      <c r="H4" s="82"/>
      <c r="I4" s="82"/>
      <c r="K4" s="57" t="s">
        <v>280</v>
      </c>
      <c r="L4" s="57" t="s">
        <v>281</v>
      </c>
      <c r="M4" s="57" t="s">
        <v>282</v>
      </c>
      <c r="N4" s="57" t="s">
        <v>283</v>
      </c>
      <c r="O4" s="57" t="s">
        <v>284</v>
      </c>
      <c r="P4" s="57" t="s">
        <v>285</v>
      </c>
      <c r="Q4" s="57" t="s">
        <v>286</v>
      </c>
      <c r="R4" s="57" t="s">
        <v>287</v>
      </c>
      <c r="S4" s="57" t="s">
        <v>288</v>
      </c>
    </row>
    <row r="5" spans="1:19" x14ac:dyDescent="0.2">
      <c r="A5" s="84"/>
      <c r="B5" s="82" t="s">
        <v>289</v>
      </c>
      <c r="C5" s="83">
        <v>2023</v>
      </c>
      <c r="D5" s="82"/>
      <c r="F5" s="82"/>
      <c r="G5" s="84"/>
      <c r="H5" s="84"/>
    </row>
    <row r="6" spans="1:19" x14ac:dyDescent="0.2">
      <c r="A6" s="4" t="s">
        <v>222</v>
      </c>
      <c r="B6" s="425" t="s">
        <v>280</v>
      </c>
      <c r="C6" s="425"/>
      <c r="D6" s="425"/>
      <c r="E6" s="425"/>
      <c r="F6" s="425"/>
      <c r="G6" s="425"/>
      <c r="H6" s="425"/>
      <c r="I6" s="426"/>
    </row>
    <row r="7" spans="1:19" x14ac:dyDescent="0.2">
      <c r="A7" s="55" t="s">
        <v>932</v>
      </c>
      <c r="B7" s="423" t="s">
        <v>1443</v>
      </c>
      <c r="C7" s="423"/>
      <c r="D7" s="423"/>
      <c r="E7" s="423"/>
      <c r="F7" s="423"/>
      <c r="G7" s="423"/>
      <c r="H7" s="423"/>
      <c r="I7" s="424"/>
    </row>
    <row r="8" spans="1:19" ht="12.75" customHeight="1" x14ac:dyDescent="0.2">
      <c r="A8" s="427" t="s">
        <v>43</v>
      </c>
      <c r="B8" s="421" t="s">
        <v>1</v>
      </c>
      <c r="C8" s="421" t="s">
        <v>1082</v>
      </c>
      <c r="D8" s="421" t="s">
        <v>1083</v>
      </c>
      <c r="E8" s="421" t="s">
        <v>1084</v>
      </c>
      <c r="F8" s="429" t="s">
        <v>50</v>
      </c>
      <c r="G8" s="429"/>
      <c r="H8" s="429"/>
      <c r="I8" s="429"/>
      <c r="K8" s="421" t="s">
        <v>1085</v>
      </c>
    </row>
    <row r="9" spans="1:19" ht="31.5" customHeight="1" x14ac:dyDescent="0.2">
      <c r="A9" s="428"/>
      <c r="B9" s="422"/>
      <c r="C9" s="422"/>
      <c r="D9" s="422"/>
      <c r="E9" s="422"/>
      <c r="F9" s="6" t="s">
        <v>5</v>
      </c>
      <c r="G9" s="6" t="s">
        <v>6</v>
      </c>
      <c r="H9" s="6" t="s">
        <v>7</v>
      </c>
      <c r="I9" s="6" t="s">
        <v>8</v>
      </c>
      <c r="K9" s="422"/>
    </row>
    <row r="10" spans="1:19" x14ac:dyDescent="0.2">
      <c r="A10" s="7" t="s">
        <v>19</v>
      </c>
      <c r="B10" s="8" t="s">
        <v>20</v>
      </c>
      <c r="C10" s="69">
        <v>67789</v>
      </c>
      <c r="D10" s="67">
        <v>83212.800000000003</v>
      </c>
      <c r="E10" s="67">
        <v>102227.09214358496</v>
      </c>
      <c r="F10" s="67">
        <v>24826</v>
      </c>
      <c r="G10" s="67">
        <v>25058</v>
      </c>
      <c r="H10" s="67">
        <v>26205</v>
      </c>
      <c r="I10" s="67">
        <v>26138</v>
      </c>
      <c r="K10" s="67">
        <v>34672</v>
      </c>
    </row>
    <row r="11" spans="1:19" x14ac:dyDescent="0.2">
      <c r="A11" s="9" t="s">
        <v>21</v>
      </c>
      <c r="B11" s="77"/>
      <c r="C11" s="78">
        <v>27795</v>
      </c>
      <c r="D11" s="66">
        <v>35272.800000000003</v>
      </c>
      <c r="E11" s="251">
        <v>44762.382437128988</v>
      </c>
      <c r="F11" s="78">
        <v>11057</v>
      </c>
      <c r="G11" s="78">
        <v>10714</v>
      </c>
      <c r="H11" s="78">
        <v>11496</v>
      </c>
      <c r="I11" s="78">
        <v>11495</v>
      </c>
      <c r="K11" s="78">
        <v>14697</v>
      </c>
    </row>
    <row r="12" spans="1:19" x14ac:dyDescent="0.2">
      <c r="A12" s="9" t="s">
        <v>22</v>
      </c>
      <c r="B12" s="77"/>
      <c r="C12" s="78">
        <v>39994</v>
      </c>
      <c r="D12" s="66">
        <v>47940</v>
      </c>
      <c r="E12" s="251">
        <v>57464.709706455971</v>
      </c>
      <c r="F12" s="70">
        <v>13769</v>
      </c>
      <c r="G12" s="70">
        <v>14344</v>
      </c>
      <c r="H12" s="70">
        <v>14709</v>
      </c>
      <c r="I12" s="70">
        <v>14643</v>
      </c>
      <c r="K12" s="70">
        <v>19975</v>
      </c>
    </row>
    <row r="13" spans="1:19" ht="15" customHeight="1" x14ac:dyDescent="0.2">
      <c r="A13" s="7" t="s">
        <v>23</v>
      </c>
      <c r="B13" s="8" t="s">
        <v>20</v>
      </c>
      <c r="C13" s="69">
        <v>31242</v>
      </c>
      <c r="D13" s="68">
        <v>26832</v>
      </c>
      <c r="E13" s="67">
        <v>23044.498559631265</v>
      </c>
      <c r="F13" s="68">
        <v>5531</v>
      </c>
      <c r="G13" s="68">
        <v>5761</v>
      </c>
      <c r="H13" s="68">
        <v>5933</v>
      </c>
      <c r="I13" s="67">
        <v>5819</v>
      </c>
      <c r="K13" s="67">
        <v>11180</v>
      </c>
    </row>
    <row r="14" spans="1:19" x14ac:dyDescent="0.2">
      <c r="A14" s="9" t="s">
        <v>64</v>
      </c>
      <c r="B14" s="77"/>
      <c r="C14" s="78">
        <v>31242</v>
      </c>
      <c r="D14" s="66">
        <v>26832</v>
      </c>
      <c r="E14" s="251">
        <v>23044.498559631265</v>
      </c>
      <c r="F14" s="71">
        <v>5531</v>
      </c>
      <c r="G14" s="71">
        <v>5761</v>
      </c>
      <c r="H14" s="71">
        <v>5933</v>
      </c>
      <c r="I14" s="71">
        <v>5819</v>
      </c>
      <c r="K14" s="71">
        <v>11180</v>
      </c>
    </row>
    <row r="15" spans="1:19" x14ac:dyDescent="0.2">
      <c r="A15" s="7" t="s">
        <v>9</v>
      </c>
      <c r="B15" s="8" t="s">
        <v>10</v>
      </c>
      <c r="C15" s="69">
        <v>18998</v>
      </c>
      <c r="D15" s="67">
        <v>16044</v>
      </c>
      <c r="E15" s="67">
        <v>13562.732666669064</v>
      </c>
      <c r="F15" s="67">
        <v>3255</v>
      </c>
      <c r="G15" s="67">
        <v>3390</v>
      </c>
      <c r="H15" s="67">
        <v>3521</v>
      </c>
      <c r="I15" s="67">
        <v>3397</v>
      </c>
      <c r="K15" s="67">
        <v>6685</v>
      </c>
    </row>
    <row r="16" spans="1:19" x14ac:dyDescent="0.2">
      <c r="A16" s="10" t="s">
        <v>11</v>
      </c>
      <c r="B16" s="77"/>
      <c r="C16" s="78"/>
      <c r="D16" s="66">
        <v>0</v>
      </c>
      <c r="E16" s="251">
        <v>0</v>
      </c>
      <c r="F16" s="70"/>
      <c r="G16" s="70"/>
      <c r="H16" s="70"/>
      <c r="I16" s="70"/>
      <c r="K16" s="70"/>
    </row>
    <row r="17" spans="1:11" x14ac:dyDescent="0.2">
      <c r="A17" s="10" t="s">
        <v>12</v>
      </c>
      <c r="B17" s="77"/>
      <c r="C17" s="78"/>
      <c r="D17" s="66">
        <v>0</v>
      </c>
      <c r="E17" s="251">
        <v>0</v>
      </c>
      <c r="F17" s="70"/>
      <c r="G17" s="70"/>
      <c r="H17" s="70"/>
      <c r="I17" s="70"/>
      <c r="K17" s="70"/>
    </row>
    <row r="18" spans="1:11" x14ac:dyDescent="0.2">
      <c r="A18" s="10" t="s">
        <v>13</v>
      </c>
      <c r="B18" s="77"/>
      <c r="C18" s="78">
        <v>16426</v>
      </c>
      <c r="D18" s="66">
        <v>13699.199999999999</v>
      </c>
      <c r="E18" s="251">
        <v>11425.062744429562</v>
      </c>
      <c r="F18" s="70">
        <v>2742</v>
      </c>
      <c r="G18" s="70">
        <v>2856</v>
      </c>
      <c r="H18" s="70">
        <v>2971</v>
      </c>
      <c r="I18" s="70">
        <v>2856</v>
      </c>
      <c r="K18" s="70">
        <v>5708</v>
      </c>
    </row>
    <row r="19" spans="1:11" x14ac:dyDescent="0.2">
      <c r="A19" s="10" t="s">
        <v>14</v>
      </c>
      <c r="B19" s="77"/>
      <c r="C19" s="78">
        <v>2572</v>
      </c>
      <c r="D19" s="66">
        <v>2344.8000000000002</v>
      </c>
      <c r="E19" s="251">
        <v>2137.6699222395027</v>
      </c>
      <c r="F19" s="70">
        <v>513</v>
      </c>
      <c r="G19" s="70">
        <v>534</v>
      </c>
      <c r="H19" s="70">
        <v>550</v>
      </c>
      <c r="I19" s="70">
        <v>541</v>
      </c>
      <c r="K19" s="70">
        <v>977</v>
      </c>
    </row>
    <row r="20" spans="1:11" x14ac:dyDescent="0.2">
      <c r="A20" s="10" t="s">
        <v>15</v>
      </c>
      <c r="B20" s="77"/>
      <c r="C20" s="78"/>
      <c r="D20" s="66">
        <v>0</v>
      </c>
      <c r="E20" s="251">
        <v>0</v>
      </c>
      <c r="F20" s="70"/>
      <c r="G20" s="70"/>
      <c r="H20" s="70"/>
      <c r="I20" s="70"/>
      <c r="K20" s="70"/>
    </row>
    <row r="21" spans="1:11" x14ac:dyDescent="0.2">
      <c r="A21" s="10" t="s">
        <v>16</v>
      </c>
      <c r="B21" s="77"/>
      <c r="C21" s="78"/>
      <c r="D21" s="66">
        <v>0</v>
      </c>
      <c r="E21" s="251">
        <v>0</v>
      </c>
      <c r="F21" s="70"/>
      <c r="G21" s="70"/>
      <c r="H21" s="70"/>
      <c r="I21" s="70"/>
      <c r="K21" s="70"/>
    </row>
    <row r="22" spans="1:11" x14ac:dyDescent="0.2">
      <c r="A22" s="10" t="s">
        <v>17</v>
      </c>
      <c r="B22" s="77"/>
      <c r="C22" s="78"/>
      <c r="D22" s="66">
        <v>0</v>
      </c>
      <c r="E22" s="251">
        <v>0</v>
      </c>
      <c r="F22" s="70"/>
      <c r="G22" s="70"/>
      <c r="H22" s="70"/>
      <c r="I22" s="70"/>
      <c r="K22" s="70"/>
    </row>
    <row r="23" spans="1:11" x14ac:dyDescent="0.2">
      <c r="A23" s="10" t="s">
        <v>18</v>
      </c>
      <c r="B23" s="77"/>
      <c r="C23" s="78"/>
      <c r="D23" s="66">
        <v>0</v>
      </c>
      <c r="E23" s="251">
        <v>0</v>
      </c>
      <c r="F23" s="70"/>
      <c r="G23" s="70"/>
      <c r="H23" s="70"/>
      <c r="I23" s="70"/>
      <c r="K23" s="70"/>
    </row>
    <row r="24" spans="1:11" x14ac:dyDescent="0.2">
      <c r="A24" s="7" t="s">
        <v>44</v>
      </c>
      <c r="B24" s="8"/>
      <c r="C24" s="69">
        <v>432174</v>
      </c>
      <c r="D24" s="67">
        <v>502742.4</v>
      </c>
      <c r="E24" s="67">
        <v>584894.208670903</v>
      </c>
      <c r="F24" s="67">
        <v>140373</v>
      </c>
      <c r="G24" s="67">
        <v>146223</v>
      </c>
      <c r="H24" s="67">
        <v>149796</v>
      </c>
      <c r="I24" s="67">
        <v>148502</v>
      </c>
      <c r="K24" s="67">
        <v>209476</v>
      </c>
    </row>
    <row r="25" spans="1:11" x14ac:dyDescent="0.2">
      <c r="A25" s="9" t="s">
        <v>45</v>
      </c>
      <c r="B25" s="9" t="s">
        <v>51</v>
      </c>
      <c r="C25" s="78">
        <v>415865</v>
      </c>
      <c r="D25" s="66">
        <v>484744.80000000005</v>
      </c>
      <c r="E25" s="251">
        <v>565033.17453269707</v>
      </c>
      <c r="F25" s="70">
        <v>135607</v>
      </c>
      <c r="G25" s="70">
        <v>141258</v>
      </c>
      <c r="H25" s="70">
        <v>144682</v>
      </c>
      <c r="I25" s="70">
        <v>143486</v>
      </c>
      <c r="K25" s="70">
        <v>201977</v>
      </c>
    </row>
    <row r="26" spans="1:11" x14ac:dyDescent="0.2">
      <c r="A26" s="9" t="s">
        <v>24</v>
      </c>
      <c r="B26" s="9" t="s">
        <v>25</v>
      </c>
      <c r="C26" s="78">
        <v>16309</v>
      </c>
      <c r="D26" s="66">
        <v>17997.599999999999</v>
      </c>
      <c r="E26" s="251">
        <v>19861.034138205894</v>
      </c>
      <c r="F26" s="70">
        <v>4766</v>
      </c>
      <c r="G26" s="70">
        <v>4965</v>
      </c>
      <c r="H26" s="70">
        <v>5114</v>
      </c>
      <c r="I26" s="70">
        <v>5016</v>
      </c>
      <c r="K26" s="72">
        <v>7499</v>
      </c>
    </row>
    <row r="27" spans="1:11" x14ac:dyDescent="0.2">
      <c r="A27" s="11" t="s">
        <v>46</v>
      </c>
      <c r="B27" s="12"/>
      <c r="C27" s="12"/>
      <c r="D27" s="12"/>
      <c r="E27" s="12"/>
      <c r="F27" s="12"/>
      <c r="G27" s="12"/>
      <c r="H27" s="12"/>
      <c r="I27" s="12"/>
    </row>
    <row r="28" spans="1:11" ht="51" x14ac:dyDescent="0.2">
      <c r="A28" s="13" t="s">
        <v>228</v>
      </c>
      <c r="B28" s="65" t="s">
        <v>223</v>
      </c>
      <c r="C28" s="65" t="s">
        <v>227</v>
      </c>
      <c r="D28" s="65" t="s">
        <v>229</v>
      </c>
      <c r="E28" s="65" t="s">
        <v>224</v>
      </c>
      <c r="F28" s="65" t="s">
        <v>225</v>
      </c>
      <c r="G28" s="65" t="s">
        <v>226</v>
      </c>
      <c r="H28" s="65" t="s">
        <v>298</v>
      </c>
      <c r="I28" s="65" t="s">
        <v>297</v>
      </c>
    </row>
    <row r="29" spans="1:11" x14ac:dyDescent="0.2">
      <c r="A29" s="75">
        <v>2019</v>
      </c>
      <c r="B29" s="73">
        <v>139</v>
      </c>
      <c r="C29" s="73">
        <v>101</v>
      </c>
      <c r="D29" s="73">
        <v>40433</v>
      </c>
      <c r="E29" s="73">
        <v>37547</v>
      </c>
      <c r="F29" s="74">
        <v>3</v>
      </c>
      <c r="G29" s="73">
        <v>93</v>
      </c>
      <c r="H29" s="73">
        <v>0.09</v>
      </c>
      <c r="I29" s="73">
        <v>53</v>
      </c>
    </row>
    <row r="30" spans="1:11" x14ac:dyDescent="0.2">
      <c r="A30" s="75">
        <v>2020</v>
      </c>
      <c r="B30" s="73">
        <v>163</v>
      </c>
      <c r="C30" s="73">
        <v>88</v>
      </c>
      <c r="D30" s="73">
        <v>59085</v>
      </c>
      <c r="E30" s="73">
        <v>56563</v>
      </c>
      <c r="F30" s="74">
        <v>4</v>
      </c>
      <c r="G30" s="73">
        <v>96</v>
      </c>
      <c r="H30" s="73">
        <v>0.14000000000000001</v>
      </c>
      <c r="I30" s="73">
        <v>45</v>
      </c>
    </row>
    <row r="31" spans="1:11" x14ac:dyDescent="0.2">
      <c r="A31" s="76">
        <v>2021</v>
      </c>
      <c r="B31" s="73">
        <v>182</v>
      </c>
      <c r="C31" s="73">
        <v>101</v>
      </c>
      <c r="D31" s="73">
        <v>66376</v>
      </c>
      <c r="E31" s="73">
        <v>59904</v>
      </c>
      <c r="F31" s="74">
        <v>3</v>
      </c>
      <c r="G31" s="73">
        <v>90</v>
      </c>
      <c r="H31" s="73">
        <v>0.12</v>
      </c>
      <c r="I31" s="73">
        <v>51</v>
      </c>
    </row>
    <row r="32" spans="1:11" s="57" customFormat="1" x14ac:dyDescent="0.2">
      <c r="A32" s="58"/>
      <c r="B32" s="58"/>
      <c r="C32" s="58"/>
      <c r="D32" s="58"/>
      <c r="E32" s="58"/>
      <c r="F32" s="58"/>
      <c r="G32" s="58"/>
      <c r="H32" s="58"/>
      <c r="I32" s="58"/>
    </row>
    <row r="33" spans="1:9" s="57" customFormat="1" x14ac:dyDescent="0.2">
      <c r="A33" s="58"/>
      <c r="B33" s="58"/>
      <c r="C33" s="58"/>
      <c r="D33" s="58"/>
      <c r="E33" s="58"/>
      <c r="F33" s="58"/>
      <c r="G33" s="58"/>
      <c r="H33" s="58"/>
      <c r="I33" s="58"/>
    </row>
    <row r="34" spans="1:9" s="57" customFormat="1" x14ac:dyDescent="0.2">
      <c r="A34" s="58"/>
      <c r="B34" s="58"/>
      <c r="C34" s="58"/>
      <c r="D34" s="58"/>
      <c r="E34" s="58"/>
      <c r="F34" s="58"/>
      <c r="G34" s="58"/>
      <c r="H34" s="58"/>
      <c r="I34" s="58"/>
    </row>
    <row r="35" spans="1:9" s="57" customFormat="1" x14ac:dyDescent="0.2">
      <c r="A35" s="58"/>
      <c r="B35" s="58"/>
      <c r="C35" s="58"/>
      <c r="D35" s="58"/>
      <c r="E35" s="58"/>
      <c r="F35" s="58"/>
      <c r="G35" s="58"/>
      <c r="H35" s="58"/>
      <c r="I35" s="58"/>
    </row>
    <row r="36" spans="1:9" s="57" customFormat="1" x14ac:dyDescent="0.2">
      <c r="A36" s="58"/>
      <c r="B36" s="58"/>
      <c r="C36" s="58"/>
      <c r="D36" s="58"/>
      <c r="E36" s="58"/>
      <c r="F36" s="58"/>
      <c r="G36" s="58"/>
      <c r="H36" s="58"/>
      <c r="I36" s="58"/>
    </row>
    <row r="37" spans="1:9" s="57" customFormat="1" x14ac:dyDescent="0.2">
      <c r="A37" s="58"/>
      <c r="B37" s="58"/>
      <c r="C37" s="58"/>
      <c r="D37" s="58"/>
      <c r="E37" s="58"/>
      <c r="F37" s="58"/>
      <c r="G37" s="58"/>
      <c r="H37" s="58"/>
      <c r="I37" s="58"/>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$K$3:$M$3</formula1>
    </dataValidation>
    <dataValidation type="list" allowBlank="1" showInputMessage="1" showErrorMessage="1" sqref="B6:I6" xr:uid="{00000000-0002-0000-0000-000001000000}">
      <formula1>$K$4:$S$4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5EBA-B537-47D3-9296-DCA5DB1D9E67}">
  <dimension ref="B2:G22"/>
  <sheetViews>
    <sheetView workbookViewId="0">
      <selection activeCell="D2" sqref="D2"/>
    </sheetView>
  </sheetViews>
  <sheetFormatPr baseColWidth="10" defaultColWidth="9.140625" defaultRowHeight="12.75" x14ac:dyDescent="0.2"/>
  <sheetData>
    <row r="2" spans="2:7" x14ac:dyDescent="0.2">
      <c r="B2" s="296" t="s">
        <v>999</v>
      </c>
      <c r="C2" s="296"/>
      <c r="D2" s="296"/>
      <c r="E2" s="296" t="s">
        <v>956</v>
      </c>
      <c r="F2" s="296" t="s">
        <v>979</v>
      </c>
      <c r="G2" s="296"/>
    </row>
    <row r="3" spans="2:7" x14ac:dyDescent="0.2">
      <c r="B3" s="296" t="s">
        <v>1000</v>
      </c>
      <c r="C3" s="296"/>
      <c r="D3" s="296"/>
      <c r="E3" s="296" t="s">
        <v>957</v>
      </c>
      <c r="F3" s="296" t="s">
        <v>980</v>
      </c>
      <c r="G3" s="296"/>
    </row>
    <row r="4" spans="2:7" x14ac:dyDescent="0.2">
      <c r="B4" s="296" t="s">
        <v>1001</v>
      </c>
      <c r="C4" s="296"/>
      <c r="D4" s="296"/>
      <c r="E4" s="296" t="s">
        <v>958</v>
      </c>
      <c r="F4" s="296" t="s">
        <v>981</v>
      </c>
      <c r="G4" s="296"/>
    </row>
    <row r="5" spans="2:7" x14ac:dyDescent="0.2">
      <c r="B5" s="296" t="s">
        <v>1002</v>
      </c>
      <c r="C5" s="296"/>
      <c r="D5" s="296"/>
      <c r="E5" s="296" t="s">
        <v>959</v>
      </c>
      <c r="F5" s="296" t="s">
        <v>982</v>
      </c>
      <c r="G5" s="296"/>
    </row>
    <row r="6" spans="2:7" x14ac:dyDescent="0.2">
      <c r="B6" s="296" t="s">
        <v>1003</v>
      </c>
      <c r="C6" s="296"/>
      <c r="D6" s="296"/>
      <c r="E6" s="296" t="s">
        <v>960</v>
      </c>
      <c r="F6" s="296" t="s">
        <v>983</v>
      </c>
      <c r="G6" s="296"/>
    </row>
    <row r="7" spans="2:7" x14ac:dyDescent="0.2">
      <c r="B7" s="296" t="s">
        <v>1004</v>
      </c>
      <c r="C7" s="296"/>
      <c r="D7" s="296"/>
      <c r="E7" s="296" t="s">
        <v>961</v>
      </c>
      <c r="F7" s="296" t="s">
        <v>984</v>
      </c>
      <c r="G7" s="296"/>
    </row>
    <row r="8" spans="2:7" x14ac:dyDescent="0.2">
      <c r="B8" s="296" t="s">
        <v>1005</v>
      </c>
      <c r="C8" s="296"/>
      <c r="D8" s="296"/>
      <c r="E8" s="296" t="s">
        <v>962</v>
      </c>
      <c r="F8" s="296" t="s">
        <v>985</v>
      </c>
      <c r="G8" s="296"/>
    </row>
    <row r="9" spans="2:7" x14ac:dyDescent="0.2">
      <c r="B9" s="296" t="s">
        <v>1006</v>
      </c>
      <c r="C9" s="296"/>
      <c r="D9" s="296"/>
      <c r="E9" s="296" t="s">
        <v>963</v>
      </c>
      <c r="F9" s="296" t="s">
        <v>986</v>
      </c>
      <c r="G9" s="296"/>
    </row>
    <row r="10" spans="2:7" x14ac:dyDescent="0.2">
      <c r="B10" s="296" t="s">
        <v>1007</v>
      </c>
      <c r="C10" s="296"/>
      <c r="D10" s="296"/>
      <c r="E10" s="296" t="s">
        <v>964</v>
      </c>
      <c r="F10" s="296" t="s">
        <v>987</v>
      </c>
      <c r="G10" s="296"/>
    </row>
    <row r="11" spans="2:7" x14ac:dyDescent="0.2">
      <c r="B11" s="296" t="s">
        <v>1008</v>
      </c>
      <c r="C11" s="296"/>
      <c r="D11" s="296"/>
      <c r="E11" s="296" t="s">
        <v>965</v>
      </c>
      <c r="F11" s="296" t="s">
        <v>988</v>
      </c>
      <c r="G11" s="296"/>
    </row>
    <row r="12" spans="2:7" x14ac:dyDescent="0.2">
      <c r="B12" s="296"/>
      <c r="C12" s="296"/>
      <c r="D12" s="296"/>
      <c r="E12" s="296" t="s">
        <v>966</v>
      </c>
      <c r="F12" s="296" t="s">
        <v>989</v>
      </c>
      <c r="G12" s="296"/>
    </row>
    <row r="13" spans="2:7" x14ac:dyDescent="0.2">
      <c r="B13" s="296"/>
      <c r="C13" s="296"/>
      <c r="D13" s="296"/>
      <c r="E13" s="296" t="s">
        <v>967</v>
      </c>
      <c r="F13" s="296" t="s">
        <v>990</v>
      </c>
      <c r="G13" s="296"/>
    </row>
    <row r="14" spans="2:7" x14ac:dyDescent="0.2">
      <c r="B14" s="296"/>
      <c r="C14" s="296"/>
      <c r="D14" s="296"/>
      <c r="E14" s="296" t="s">
        <v>968</v>
      </c>
      <c r="F14" s="296" t="s">
        <v>991</v>
      </c>
      <c r="G14" s="296"/>
    </row>
    <row r="15" spans="2:7" x14ac:dyDescent="0.2">
      <c r="B15" s="296"/>
      <c r="C15" s="296"/>
      <c r="D15" s="296"/>
      <c r="E15" s="296" t="s">
        <v>969</v>
      </c>
      <c r="F15" s="296" t="s">
        <v>992</v>
      </c>
      <c r="G15" s="296"/>
    </row>
    <row r="16" spans="2:7" x14ac:dyDescent="0.2">
      <c r="B16" s="296"/>
      <c r="C16" s="296"/>
      <c r="D16" s="296"/>
      <c r="E16" s="296" t="s">
        <v>970</v>
      </c>
      <c r="F16" s="296" t="s">
        <v>993</v>
      </c>
      <c r="G16" s="296"/>
    </row>
    <row r="17" spans="2:7" x14ac:dyDescent="0.2">
      <c r="B17" s="296"/>
      <c r="C17" s="296"/>
      <c r="D17" s="296"/>
      <c r="E17" s="296" t="s">
        <v>971</v>
      </c>
      <c r="F17" s="296" t="s">
        <v>994</v>
      </c>
      <c r="G17" s="296"/>
    </row>
    <row r="18" spans="2:7" x14ac:dyDescent="0.2">
      <c r="B18" s="296"/>
      <c r="C18" s="296"/>
      <c r="D18" s="296"/>
      <c r="E18" s="296" t="s">
        <v>972</v>
      </c>
      <c r="F18" s="296" t="s">
        <v>995</v>
      </c>
      <c r="G18" s="296"/>
    </row>
    <row r="19" spans="2:7" x14ac:dyDescent="0.2">
      <c r="B19" s="296"/>
      <c r="C19" s="296"/>
      <c r="D19" s="296"/>
      <c r="E19" s="296" t="s">
        <v>204</v>
      </c>
      <c r="F19" s="296" t="s">
        <v>996</v>
      </c>
      <c r="G19" s="296"/>
    </row>
    <row r="20" spans="2:7" x14ac:dyDescent="0.2">
      <c r="B20" s="296"/>
      <c r="C20" s="296"/>
      <c r="D20" s="296"/>
      <c r="E20" s="296" t="s">
        <v>18</v>
      </c>
      <c r="F20" s="296" t="s">
        <v>997</v>
      </c>
      <c r="G20" s="296"/>
    </row>
    <row r="21" spans="2:7" x14ac:dyDescent="0.2">
      <c r="B21" s="296"/>
      <c r="C21" s="296"/>
      <c r="D21" s="296"/>
      <c r="E21" s="296"/>
      <c r="F21" s="296" t="s">
        <v>998</v>
      </c>
      <c r="G21" s="296"/>
    </row>
    <row r="22" spans="2:7" x14ac:dyDescent="0.2">
      <c r="B22" s="296"/>
      <c r="C22" s="296"/>
      <c r="D22" s="296"/>
      <c r="E22" s="296"/>
      <c r="F22" s="296"/>
      <c r="G22" s="29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2950-53D8-4868-962F-F18EE026B369}">
  <dimension ref="A1:CD115"/>
  <sheetViews>
    <sheetView showGridLines="0" tabSelected="1" zoomScale="80" zoomScaleNormal="80" workbookViewId="0">
      <selection activeCell="B123" sqref="B123"/>
    </sheetView>
  </sheetViews>
  <sheetFormatPr baseColWidth="10" defaultColWidth="9.140625" defaultRowHeight="15" x14ac:dyDescent="0.25"/>
  <cols>
    <col min="1" max="1" width="12" style="417" customWidth="1"/>
    <col min="2" max="2" width="43.28515625" style="417" customWidth="1"/>
    <col min="3" max="3" width="27.5703125" style="417" customWidth="1"/>
    <col min="4" max="4" width="10.28515625" style="417" customWidth="1"/>
    <col min="5" max="5" width="30.28515625" style="417" customWidth="1"/>
    <col min="6" max="11" width="5.42578125" style="417" customWidth="1"/>
    <col min="12" max="12" width="5.42578125" style="419" customWidth="1"/>
    <col min="13" max="13" width="5.42578125" style="410" customWidth="1"/>
    <col min="14" max="17" width="5.42578125" style="411" customWidth="1"/>
    <col min="18" max="18" width="9.28515625" style="411" customWidth="1"/>
    <col min="19" max="19" width="16" style="411" customWidth="1"/>
    <col min="20" max="20" width="13.140625" style="411" customWidth="1"/>
    <col min="21" max="21" width="13.7109375" style="411" customWidth="1"/>
    <col min="22" max="22" width="14.140625" style="416" customWidth="1"/>
    <col min="23" max="23" width="15.140625" style="416" customWidth="1"/>
    <col min="24" max="24" width="9.140625" style="412"/>
    <col min="25" max="32" width="9.140625" style="411"/>
    <col min="33" max="67" width="9.140625" style="412"/>
    <col min="68" max="82" width="9.140625" style="416"/>
    <col min="83" max="256" width="9.140625" style="417"/>
    <col min="257" max="257" width="12" style="417" customWidth="1"/>
    <col min="258" max="258" width="28.42578125" style="417" customWidth="1"/>
    <col min="259" max="259" width="21.42578125" style="417" customWidth="1"/>
    <col min="260" max="260" width="9.85546875" style="417" customWidth="1"/>
    <col min="261" max="261" width="19.28515625" style="417" customWidth="1"/>
    <col min="262" max="273" width="5.42578125" style="417" customWidth="1"/>
    <col min="274" max="274" width="9.28515625" style="417" customWidth="1"/>
    <col min="275" max="277" width="13.140625" style="417" customWidth="1"/>
    <col min="278" max="278" width="16.28515625" style="417" customWidth="1"/>
    <col min="279" max="279" width="18" style="417" customWidth="1"/>
    <col min="280" max="512" width="9.140625" style="417"/>
    <col min="513" max="513" width="12" style="417" customWidth="1"/>
    <col min="514" max="514" width="28.42578125" style="417" customWidth="1"/>
    <col min="515" max="515" width="21.42578125" style="417" customWidth="1"/>
    <col min="516" max="516" width="9.85546875" style="417" customWidth="1"/>
    <col min="517" max="517" width="19.28515625" style="417" customWidth="1"/>
    <col min="518" max="529" width="5.42578125" style="417" customWidth="1"/>
    <col min="530" max="530" width="9.28515625" style="417" customWidth="1"/>
    <col min="531" max="533" width="13.140625" style="417" customWidth="1"/>
    <col min="534" max="534" width="16.28515625" style="417" customWidth="1"/>
    <col min="535" max="535" width="18" style="417" customWidth="1"/>
    <col min="536" max="768" width="9.140625" style="417"/>
    <col min="769" max="769" width="12" style="417" customWidth="1"/>
    <col min="770" max="770" width="28.42578125" style="417" customWidth="1"/>
    <col min="771" max="771" width="21.42578125" style="417" customWidth="1"/>
    <col min="772" max="772" width="9.85546875" style="417" customWidth="1"/>
    <col min="773" max="773" width="19.28515625" style="417" customWidth="1"/>
    <col min="774" max="785" width="5.42578125" style="417" customWidth="1"/>
    <col min="786" max="786" width="9.28515625" style="417" customWidth="1"/>
    <col min="787" max="789" width="13.140625" style="417" customWidth="1"/>
    <col min="790" max="790" width="16.28515625" style="417" customWidth="1"/>
    <col min="791" max="791" width="18" style="417" customWidth="1"/>
    <col min="792" max="1024" width="9.140625" style="417"/>
    <col min="1025" max="1025" width="12" style="417" customWidth="1"/>
    <col min="1026" max="1026" width="28.42578125" style="417" customWidth="1"/>
    <col min="1027" max="1027" width="21.42578125" style="417" customWidth="1"/>
    <col min="1028" max="1028" width="9.85546875" style="417" customWidth="1"/>
    <col min="1029" max="1029" width="19.28515625" style="417" customWidth="1"/>
    <col min="1030" max="1041" width="5.42578125" style="417" customWidth="1"/>
    <col min="1042" max="1042" width="9.28515625" style="417" customWidth="1"/>
    <col min="1043" max="1045" width="13.140625" style="417" customWidth="1"/>
    <col min="1046" max="1046" width="16.28515625" style="417" customWidth="1"/>
    <col min="1047" max="1047" width="18" style="417" customWidth="1"/>
    <col min="1048" max="1280" width="9.140625" style="417"/>
    <col min="1281" max="1281" width="12" style="417" customWidth="1"/>
    <col min="1282" max="1282" width="28.42578125" style="417" customWidth="1"/>
    <col min="1283" max="1283" width="21.42578125" style="417" customWidth="1"/>
    <col min="1284" max="1284" width="9.85546875" style="417" customWidth="1"/>
    <col min="1285" max="1285" width="19.28515625" style="417" customWidth="1"/>
    <col min="1286" max="1297" width="5.42578125" style="417" customWidth="1"/>
    <col min="1298" max="1298" width="9.28515625" style="417" customWidth="1"/>
    <col min="1299" max="1301" width="13.140625" style="417" customWidth="1"/>
    <col min="1302" max="1302" width="16.28515625" style="417" customWidth="1"/>
    <col min="1303" max="1303" width="18" style="417" customWidth="1"/>
    <col min="1304" max="1536" width="9.140625" style="417"/>
    <col min="1537" max="1537" width="12" style="417" customWidth="1"/>
    <col min="1538" max="1538" width="28.42578125" style="417" customWidth="1"/>
    <col min="1539" max="1539" width="21.42578125" style="417" customWidth="1"/>
    <col min="1540" max="1540" width="9.85546875" style="417" customWidth="1"/>
    <col min="1541" max="1541" width="19.28515625" style="417" customWidth="1"/>
    <col min="1542" max="1553" width="5.42578125" style="417" customWidth="1"/>
    <col min="1554" max="1554" width="9.28515625" style="417" customWidth="1"/>
    <col min="1555" max="1557" width="13.140625" style="417" customWidth="1"/>
    <col min="1558" max="1558" width="16.28515625" style="417" customWidth="1"/>
    <col min="1559" max="1559" width="18" style="417" customWidth="1"/>
    <col min="1560" max="1792" width="9.140625" style="417"/>
    <col min="1793" max="1793" width="12" style="417" customWidth="1"/>
    <col min="1794" max="1794" width="28.42578125" style="417" customWidth="1"/>
    <col min="1795" max="1795" width="21.42578125" style="417" customWidth="1"/>
    <col min="1796" max="1796" width="9.85546875" style="417" customWidth="1"/>
    <col min="1797" max="1797" width="19.28515625" style="417" customWidth="1"/>
    <col min="1798" max="1809" width="5.42578125" style="417" customWidth="1"/>
    <col min="1810" max="1810" width="9.28515625" style="417" customWidth="1"/>
    <col min="1811" max="1813" width="13.140625" style="417" customWidth="1"/>
    <col min="1814" max="1814" width="16.28515625" style="417" customWidth="1"/>
    <col min="1815" max="1815" width="18" style="417" customWidth="1"/>
    <col min="1816" max="2048" width="9.140625" style="417"/>
    <col min="2049" max="2049" width="12" style="417" customWidth="1"/>
    <col min="2050" max="2050" width="28.42578125" style="417" customWidth="1"/>
    <col min="2051" max="2051" width="21.42578125" style="417" customWidth="1"/>
    <col min="2052" max="2052" width="9.85546875" style="417" customWidth="1"/>
    <col min="2053" max="2053" width="19.28515625" style="417" customWidth="1"/>
    <col min="2054" max="2065" width="5.42578125" style="417" customWidth="1"/>
    <col min="2066" max="2066" width="9.28515625" style="417" customWidth="1"/>
    <col min="2067" max="2069" width="13.140625" style="417" customWidth="1"/>
    <col min="2070" max="2070" width="16.28515625" style="417" customWidth="1"/>
    <col min="2071" max="2071" width="18" style="417" customWidth="1"/>
    <col min="2072" max="2304" width="9.140625" style="417"/>
    <col min="2305" max="2305" width="12" style="417" customWidth="1"/>
    <col min="2306" max="2306" width="28.42578125" style="417" customWidth="1"/>
    <col min="2307" max="2307" width="21.42578125" style="417" customWidth="1"/>
    <col min="2308" max="2308" width="9.85546875" style="417" customWidth="1"/>
    <col min="2309" max="2309" width="19.28515625" style="417" customWidth="1"/>
    <col min="2310" max="2321" width="5.42578125" style="417" customWidth="1"/>
    <col min="2322" max="2322" width="9.28515625" style="417" customWidth="1"/>
    <col min="2323" max="2325" width="13.140625" style="417" customWidth="1"/>
    <col min="2326" max="2326" width="16.28515625" style="417" customWidth="1"/>
    <col min="2327" max="2327" width="18" style="417" customWidth="1"/>
    <col min="2328" max="2560" width="9.140625" style="417"/>
    <col min="2561" max="2561" width="12" style="417" customWidth="1"/>
    <col min="2562" max="2562" width="28.42578125" style="417" customWidth="1"/>
    <col min="2563" max="2563" width="21.42578125" style="417" customWidth="1"/>
    <col min="2564" max="2564" width="9.85546875" style="417" customWidth="1"/>
    <col min="2565" max="2565" width="19.28515625" style="417" customWidth="1"/>
    <col min="2566" max="2577" width="5.42578125" style="417" customWidth="1"/>
    <col min="2578" max="2578" width="9.28515625" style="417" customWidth="1"/>
    <col min="2579" max="2581" width="13.140625" style="417" customWidth="1"/>
    <col min="2582" max="2582" width="16.28515625" style="417" customWidth="1"/>
    <col min="2583" max="2583" width="18" style="417" customWidth="1"/>
    <col min="2584" max="2816" width="9.140625" style="417"/>
    <col min="2817" max="2817" width="12" style="417" customWidth="1"/>
    <col min="2818" max="2818" width="28.42578125" style="417" customWidth="1"/>
    <col min="2819" max="2819" width="21.42578125" style="417" customWidth="1"/>
    <col min="2820" max="2820" width="9.85546875" style="417" customWidth="1"/>
    <col min="2821" max="2821" width="19.28515625" style="417" customWidth="1"/>
    <col min="2822" max="2833" width="5.42578125" style="417" customWidth="1"/>
    <col min="2834" max="2834" width="9.28515625" style="417" customWidth="1"/>
    <col min="2835" max="2837" width="13.140625" style="417" customWidth="1"/>
    <col min="2838" max="2838" width="16.28515625" style="417" customWidth="1"/>
    <col min="2839" max="2839" width="18" style="417" customWidth="1"/>
    <col min="2840" max="3072" width="9.140625" style="417"/>
    <col min="3073" max="3073" width="12" style="417" customWidth="1"/>
    <col min="3074" max="3074" width="28.42578125" style="417" customWidth="1"/>
    <col min="3075" max="3075" width="21.42578125" style="417" customWidth="1"/>
    <col min="3076" max="3076" width="9.85546875" style="417" customWidth="1"/>
    <col min="3077" max="3077" width="19.28515625" style="417" customWidth="1"/>
    <col min="3078" max="3089" width="5.42578125" style="417" customWidth="1"/>
    <col min="3090" max="3090" width="9.28515625" style="417" customWidth="1"/>
    <col min="3091" max="3093" width="13.140625" style="417" customWidth="1"/>
    <col min="3094" max="3094" width="16.28515625" style="417" customWidth="1"/>
    <col min="3095" max="3095" width="18" style="417" customWidth="1"/>
    <col min="3096" max="3328" width="9.140625" style="417"/>
    <col min="3329" max="3329" width="12" style="417" customWidth="1"/>
    <col min="3330" max="3330" width="28.42578125" style="417" customWidth="1"/>
    <col min="3331" max="3331" width="21.42578125" style="417" customWidth="1"/>
    <col min="3332" max="3332" width="9.85546875" style="417" customWidth="1"/>
    <col min="3333" max="3333" width="19.28515625" style="417" customWidth="1"/>
    <col min="3334" max="3345" width="5.42578125" style="417" customWidth="1"/>
    <col min="3346" max="3346" width="9.28515625" style="417" customWidth="1"/>
    <col min="3347" max="3349" width="13.140625" style="417" customWidth="1"/>
    <col min="3350" max="3350" width="16.28515625" style="417" customWidth="1"/>
    <col min="3351" max="3351" width="18" style="417" customWidth="1"/>
    <col min="3352" max="3584" width="9.140625" style="417"/>
    <col min="3585" max="3585" width="12" style="417" customWidth="1"/>
    <col min="3586" max="3586" width="28.42578125" style="417" customWidth="1"/>
    <col min="3587" max="3587" width="21.42578125" style="417" customWidth="1"/>
    <col min="3588" max="3588" width="9.85546875" style="417" customWidth="1"/>
    <col min="3589" max="3589" width="19.28515625" style="417" customWidth="1"/>
    <col min="3590" max="3601" width="5.42578125" style="417" customWidth="1"/>
    <col min="3602" max="3602" width="9.28515625" style="417" customWidth="1"/>
    <col min="3603" max="3605" width="13.140625" style="417" customWidth="1"/>
    <col min="3606" max="3606" width="16.28515625" style="417" customWidth="1"/>
    <col min="3607" max="3607" width="18" style="417" customWidth="1"/>
    <col min="3608" max="3840" width="9.140625" style="417"/>
    <col min="3841" max="3841" width="12" style="417" customWidth="1"/>
    <col min="3842" max="3842" width="28.42578125" style="417" customWidth="1"/>
    <col min="3843" max="3843" width="21.42578125" style="417" customWidth="1"/>
    <col min="3844" max="3844" width="9.85546875" style="417" customWidth="1"/>
    <col min="3845" max="3845" width="19.28515625" style="417" customWidth="1"/>
    <col min="3846" max="3857" width="5.42578125" style="417" customWidth="1"/>
    <col min="3858" max="3858" width="9.28515625" style="417" customWidth="1"/>
    <col min="3859" max="3861" width="13.140625" style="417" customWidth="1"/>
    <col min="3862" max="3862" width="16.28515625" style="417" customWidth="1"/>
    <col min="3863" max="3863" width="18" style="417" customWidth="1"/>
    <col min="3864" max="4096" width="9.140625" style="417"/>
    <col min="4097" max="4097" width="12" style="417" customWidth="1"/>
    <col min="4098" max="4098" width="28.42578125" style="417" customWidth="1"/>
    <col min="4099" max="4099" width="21.42578125" style="417" customWidth="1"/>
    <col min="4100" max="4100" width="9.85546875" style="417" customWidth="1"/>
    <col min="4101" max="4101" width="19.28515625" style="417" customWidth="1"/>
    <col min="4102" max="4113" width="5.42578125" style="417" customWidth="1"/>
    <col min="4114" max="4114" width="9.28515625" style="417" customWidth="1"/>
    <col min="4115" max="4117" width="13.140625" style="417" customWidth="1"/>
    <col min="4118" max="4118" width="16.28515625" style="417" customWidth="1"/>
    <col min="4119" max="4119" width="18" style="417" customWidth="1"/>
    <col min="4120" max="4352" width="9.140625" style="417"/>
    <col min="4353" max="4353" width="12" style="417" customWidth="1"/>
    <col min="4354" max="4354" width="28.42578125" style="417" customWidth="1"/>
    <col min="4355" max="4355" width="21.42578125" style="417" customWidth="1"/>
    <col min="4356" max="4356" width="9.85546875" style="417" customWidth="1"/>
    <col min="4357" max="4357" width="19.28515625" style="417" customWidth="1"/>
    <col min="4358" max="4369" width="5.42578125" style="417" customWidth="1"/>
    <col min="4370" max="4370" width="9.28515625" style="417" customWidth="1"/>
    <col min="4371" max="4373" width="13.140625" style="417" customWidth="1"/>
    <col min="4374" max="4374" width="16.28515625" style="417" customWidth="1"/>
    <col min="4375" max="4375" width="18" style="417" customWidth="1"/>
    <col min="4376" max="4608" width="9.140625" style="417"/>
    <col min="4609" max="4609" width="12" style="417" customWidth="1"/>
    <col min="4610" max="4610" width="28.42578125" style="417" customWidth="1"/>
    <col min="4611" max="4611" width="21.42578125" style="417" customWidth="1"/>
    <col min="4612" max="4612" width="9.85546875" style="417" customWidth="1"/>
    <col min="4613" max="4613" width="19.28515625" style="417" customWidth="1"/>
    <col min="4614" max="4625" width="5.42578125" style="417" customWidth="1"/>
    <col min="4626" max="4626" width="9.28515625" style="417" customWidth="1"/>
    <col min="4627" max="4629" width="13.140625" style="417" customWidth="1"/>
    <col min="4630" max="4630" width="16.28515625" style="417" customWidth="1"/>
    <col min="4631" max="4631" width="18" style="417" customWidth="1"/>
    <col min="4632" max="4864" width="9.140625" style="417"/>
    <col min="4865" max="4865" width="12" style="417" customWidth="1"/>
    <col min="4866" max="4866" width="28.42578125" style="417" customWidth="1"/>
    <col min="4867" max="4867" width="21.42578125" style="417" customWidth="1"/>
    <col min="4868" max="4868" width="9.85546875" style="417" customWidth="1"/>
    <col min="4869" max="4869" width="19.28515625" style="417" customWidth="1"/>
    <col min="4870" max="4881" width="5.42578125" style="417" customWidth="1"/>
    <col min="4882" max="4882" width="9.28515625" style="417" customWidth="1"/>
    <col min="4883" max="4885" width="13.140625" style="417" customWidth="1"/>
    <col min="4886" max="4886" width="16.28515625" style="417" customWidth="1"/>
    <col min="4887" max="4887" width="18" style="417" customWidth="1"/>
    <col min="4888" max="5120" width="9.140625" style="417"/>
    <col min="5121" max="5121" width="12" style="417" customWidth="1"/>
    <col min="5122" max="5122" width="28.42578125" style="417" customWidth="1"/>
    <col min="5123" max="5123" width="21.42578125" style="417" customWidth="1"/>
    <col min="5124" max="5124" width="9.85546875" style="417" customWidth="1"/>
    <col min="5125" max="5125" width="19.28515625" style="417" customWidth="1"/>
    <col min="5126" max="5137" width="5.42578125" style="417" customWidth="1"/>
    <col min="5138" max="5138" width="9.28515625" style="417" customWidth="1"/>
    <col min="5139" max="5141" width="13.140625" style="417" customWidth="1"/>
    <col min="5142" max="5142" width="16.28515625" style="417" customWidth="1"/>
    <col min="5143" max="5143" width="18" style="417" customWidth="1"/>
    <col min="5144" max="5376" width="9.140625" style="417"/>
    <col min="5377" max="5377" width="12" style="417" customWidth="1"/>
    <col min="5378" max="5378" width="28.42578125" style="417" customWidth="1"/>
    <col min="5379" max="5379" width="21.42578125" style="417" customWidth="1"/>
    <col min="5380" max="5380" width="9.85546875" style="417" customWidth="1"/>
    <col min="5381" max="5381" width="19.28515625" style="417" customWidth="1"/>
    <col min="5382" max="5393" width="5.42578125" style="417" customWidth="1"/>
    <col min="5394" max="5394" width="9.28515625" style="417" customWidth="1"/>
    <col min="5395" max="5397" width="13.140625" style="417" customWidth="1"/>
    <col min="5398" max="5398" width="16.28515625" style="417" customWidth="1"/>
    <col min="5399" max="5399" width="18" style="417" customWidth="1"/>
    <col min="5400" max="5632" width="9.140625" style="417"/>
    <col min="5633" max="5633" width="12" style="417" customWidth="1"/>
    <col min="5634" max="5634" width="28.42578125" style="417" customWidth="1"/>
    <col min="5635" max="5635" width="21.42578125" style="417" customWidth="1"/>
    <col min="5636" max="5636" width="9.85546875" style="417" customWidth="1"/>
    <col min="5637" max="5637" width="19.28515625" style="417" customWidth="1"/>
    <col min="5638" max="5649" width="5.42578125" style="417" customWidth="1"/>
    <col min="5650" max="5650" width="9.28515625" style="417" customWidth="1"/>
    <col min="5651" max="5653" width="13.140625" style="417" customWidth="1"/>
    <col min="5654" max="5654" width="16.28515625" style="417" customWidth="1"/>
    <col min="5655" max="5655" width="18" style="417" customWidth="1"/>
    <col min="5656" max="5888" width="9.140625" style="417"/>
    <col min="5889" max="5889" width="12" style="417" customWidth="1"/>
    <col min="5890" max="5890" width="28.42578125" style="417" customWidth="1"/>
    <col min="5891" max="5891" width="21.42578125" style="417" customWidth="1"/>
    <col min="5892" max="5892" width="9.85546875" style="417" customWidth="1"/>
    <col min="5893" max="5893" width="19.28515625" style="417" customWidth="1"/>
    <col min="5894" max="5905" width="5.42578125" style="417" customWidth="1"/>
    <col min="5906" max="5906" width="9.28515625" style="417" customWidth="1"/>
    <col min="5907" max="5909" width="13.140625" style="417" customWidth="1"/>
    <col min="5910" max="5910" width="16.28515625" style="417" customWidth="1"/>
    <col min="5911" max="5911" width="18" style="417" customWidth="1"/>
    <col min="5912" max="6144" width="9.140625" style="417"/>
    <col min="6145" max="6145" width="12" style="417" customWidth="1"/>
    <col min="6146" max="6146" width="28.42578125" style="417" customWidth="1"/>
    <col min="6147" max="6147" width="21.42578125" style="417" customWidth="1"/>
    <col min="6148" max="6148" width="9.85546875" style="417" customWidth="1"/>
    <col min="6149" max="6149" width="19.28515625" style="417" customWidth="1"/>
    <col min="6150" max="6161" width="5.42578125" style="417" customWidth="1"/>
    <col min="6162" max="6162" width="9.28515625" style="417" customWidth="1"/>
    <col min="6163" max="6165" width="13.140625" style="417" customWidth="1"/>
    <col min="6166" max="6166" width="16.28515625" style="417" customWidth="1"/>
    <col min="6167" max="6167" width="18" style="417" customWidth="1"/>
    <col min="6168" max="6400" width="9.140625" style="417"/>
    <col min="6401" max="6401" width="12" style="417" customWidth="1"/>
    <col min="6402" max="6402" width="28.42578125" style="417" customWidth="1"/>
    <col min="6403" max="6403" width="21.42578125" style="417" customWidth="1"/>
    <col min="6404" max="6404" width="9.85546875" style="417" customWidth="1"/>
    <col min="6405" max="6405" width="19.28515625" style="417" customWidth="1"/>
    <col min="6406" max="6417" width="5.42578125" style="417" customWidth="1"/>
    <col min="6418" max="6418" width="9.28515625" style="417" customWidth="1"/>
    <col min="6419" max="6421" width="13.140625" style="417" customWidth="1"/>
    <col min="6422" max="6422" width="16.28515625" style="417" customWidth="1"/>
    <col min="6423" max="6423" width="18" style="417" customWidth="1"/>
    <col min="6424" max="6656" width="9.140625" style="417"/>
    <col min="6657" max="6657" width="12" style="417" customWidth="1"/>
    <col min="6658" max="6658" width="28.42578125" style="417" customWidth="1"/>
    <col min="6659" max="6659" width="21.42578125" style="417" customWidth="1"/>
    <col min="6660" max="6660" width="9.85546875" style="417" customWidth="1"/>
    <col min="6661" max="6661" width="19.28515625" style="417" customWidth="1"/>
    <col min="6662" max="6673" width="5.42578125" style="417" customWidth="1"/>
    <col min="6674" max="6674" width="9.28515625" style="417" customWidth="1"/>
    <col min="6675" max="6677" width="13.140625" style="417" customWidth="1"/>
    <col min="6678" max="6678" width="16.28515625" style="417" customWidth="1"/>
    <col min="6679" max="6679" width="18" style="417" customWidth="1"/>
    <col min="6680" max="6912" width="9.140625" style="417"/>
    <col min="6913" max="6913" width="12" style="417" customWidth="1"/>
    <col min="6914" max="6914" width="28.42578125" style="417" customWidth="1"/>
    <col min="6915" max="6915" width="21.42578125" style="417" customWidth="1"/>
    <col min="6916" max="6916" width="9.85546875" style="417" customWidth="1"/>
    <col min="6917" max="6917" width="19.28515625" style="417" customWidth="1"/>
    <col min="6918" max="6929" width="5.42578125" style="417" customWidth="1"/>
    <col min="6930" max="6930" width="9.28515625" style="417" customWidth="1"/>
    <col min="6931" max="6933" width="13.140625" style="417" customWidth="1"/>
    <col min="6934" max="6934" width="16.28515625" style="417" customWidth="1"/>
    <col min="6935" max="6935" width="18" style="417" customWidth="1"/>
    <col min="6936" max="7168" width="9.140625" style="417"/>
    <col min="7169" max="7169" width="12" style="417" customWidth="1"/>
    <col min="7170" max="7170" width="28.42578125" style="417" customWidth="1"/>
    <col min="7171" max="7171" width="21.42578125" style="417" customWidth="1"/>
    <col min="7172" max="7172" width="9.85546875" style="417" customWidth="1"/>
    <col min="7173" max="7173" width="19.28515625" style="417" customWidth="1"/>
    <col min="7174" max="7185" width="5.42578125" style="417" customWidth="1"/>
    <col min="7186" max="7186" width="9.28515625" style="417" customWidth="1"/>
    <col min="7187" max="7189" width="13.140625" style="417" customWidth="1"/>
    <col min="7190" max="7190" width="16.28515625" style="417" customWidth="1"/>
    <col min="7191" max="7191" width="18" style="417" customWidth="1"/>
    <col min="7192" max="7424" width="9.140625" style="417"/>
    <col min="7425" max="7425" width="12" style="417" customWidth="1"/>
    <col min="7426" max="7426" width="28.42578125" style="417" customWidth="1"/>
    <col min="7427" max="7427" width="21.42578125" style="417" customWidth="1"/>
    <col min="7428" max="7428" width="9.85546875" style="417" customWidth="1"/>
    <col min="7429" max="7429" width="19.28515625" style="417" customWidth="1"/>
    <col min="7430" max="7441" width="5.42578125" style="417" customWidth="1"/>
    <col min="7442" max="7442" width="9.28515625" style="417" customWidth="1"/>
    <col min="7443" max="7445" width="13.140625" style="417" customWidth="1"/>
    <col min="7446" max="7446" width="16.28515625" style="417" customWidth="1"/>
    <col min="7447" max="7447" width="18" style="417" customWidth="1"/>
    <col min="7448" max="7680" width="9.140625" style="417"/>
    <col min="7681" max="7681" width="12" style="417" customWidth="1"/>
    <col min="7682" max="7682" width="28.42578125" style="417" customWidth="1"/>
    <col min="7683" max="7683" width="21.42578125" style="417" customWidth="1"/>
    <col min="7684" max="7684" width="9.85546875" style="417" customWidth="1"/>
    <col min="7685" max="7685" width="19.28515625" style="417" customWidth="1"/>
    <col min="7686" max="7697" width="5.42578125" style="417" customWidth="1"/>
    <col min="7698" max="7698" width="9.28515625" style="417" customWidth="1"/>
    <col min="7699" max="7701" width="13.140625" style="417" customWidth="1"/>
    <col min="7702" max="7702" width="16.28515625" style="417" customWidth="1"/>
    <col min="7703" max="7703" width="18" style="417" customWidth="1"/>
    <col min="7704" max="7936" width="9.140625" style="417"/>
    <col min="7937" max="7937" width="12" style="417" customWidth="1"/>
    <col min="7938" max="7938" width="28.42578125" style="417" customWidth="1"/>
    <col min="7939" max="7939" width="21.42578125" style="417" customWidth="1"/>
    <col min="7940" max="7940" width="9.85546875" style="417" customWidth="1"/>
    <col min="7941" max="7941" width="19.28515625" style="417" customWidth="1"/>
    <col min="7942" max="7953" width="5.42578125" style="417" customWidth="1"/>
    <col min="7954" max="7954" width="9.28515625" style="417" customWidth="1"/>
    <col min="7955" max="7957" width="13.140625" style="417" customWidth="1"/>
    <col min="7958" max="7958" width="16.28515625" style="417" customWidth="1"/>
    <col min="7959" max="7959" width="18" style="417" customWidth="1"/>
    <col min="7960" max="8192" width="9.140625" style="417"/>
    <col min="8193" max="8193" width="12" style="417" customWidth="1"/>
    <col min="8194" max="8194" width="28.42578125" style="417" customWidth="1"/>
    <col min="8195" max="8195" width="21.42578125" style="417" customWidth="1"/>
    <col min="8196" max="8196" width="9.85546875" style="417" customWidth="1"/>
    <col min="8197" max="8197" width="19.28515625" style="417" customWidth="1"/>
    <col min="8198" max="8209" width="5.42578125" style="417" customWidth="1"/>
    <col min="8210" max="8210" width="9.28515625" style="417" customWidth="1"/>
    <col min="8211" max="8213" width="13.140625" style="417" customWidth="1"/>
    <col min="8214" max="8214" width="16.28515625" style="417" customWidth="1"/>
    <col min="8215" max="8215" width="18" style="417" customWidth="1"/>
    <col min="8216" max="8448" width="9.140625" style="417"/>
    <col min="8449" max="8449" width="12" style="417" customWidth="1"/>
    <col min="8450" max="8450" width="28.42578125" style="417" customWidth="1"/>
    <col min="8451" max="8451" width="21.42578125" style="417" customWidth="1"/>
    <col min="8452" max="8452" width="9.85546875" style="417" customWidth="1"/>
    <col min="8453" max="8453" width="19.28515625" style="417" customWidth="1"/>
    <col min="8454" max="8465" width="5.42578125" style="417" customWidth="1"/>
    <col min="8466" max="8466" width="9.28515625" style="417" customWidth="1"/>
    <col min="8467" max="8469" width="13.140625" style="417" customWidth="1"/>
    <col min="8470" max="8470" width="16.28515625" style="417" customWidth="1"/>
    <col min="8471" max="8471" width="18" style="417" customWidth="1"/>
    <col min="8472" max="8704" width="9.140625" style="417"/>
    <col min="8705" max="8705" width="12" style="417" customWidth="1"/>
    <col min="8706" max="8706" width="28.42578125" style="417" customWidth="1"/>
    <col min="8707" max="8707" width="21.42578125" style="417" customWidth="1"/>
    <col min="8708" max="8708" width="9.85546875" style="417" customWidth="1"/>
    <col min="8709" max="8709" width="19.28515625" style="417" customWidth="1"/>
    <col min="8710" max="8721" width="5.42578125" style="417" customWidth="1"/>
    <col min="8722" max="8722" width="9.28515625" style="417" customWidth="1"/>
    <col min="8723" max="8725" width="13.140625" style="417" customWidth="1"/>
    <col min="8726" max="8726" width="16.28515625" style="417" customWidth="1"/>
    <col min="8727" max="8727" width="18" style="417" customWidth="1"/>
    <col min="8728" max="8960" width="9.140625" style="417"/>
    <col min="8961" max="8961" width="12" style="417" customWidth="1"/>
    <col min="8962" max="8962" width="28.42578125" style="417" customWidth="1"/>
    <col min="8963" max="8963" width="21.42578125" style="417" customWidth="1"/>
    <col min="8964" max="8964" width="9.85546875" style="417" customWidth="1"/>
    <col min="8965" max="8965" width="19.28515625" style="417" customWidth="1"/>
    <col min="8966" max="8977" width="5.42578125" style="417" customWidth="1"/>
    <col min="8978" max="8978" width="9.28515625" style="417" customWidth="1"/>
    <col min="8979" max="8981" width="13.140625" style="417" customWidth="1"/>
    <col min="8982" max="8982" width="16.28515625" style="417" customWidth="1"/>
    <col min="8983" max="8983" width="18" style="417" customWidth="1"/>
    <col min="8984" max="9216" width="9.140625" style="417"/>
    <col min="9217" max="9217" width="12" style="417" customWidth="1"/>
    <col min="9218" max="9218" width="28.42578125" style="417" customWidth="1"/>
    <col min="9219" max="9219" width="21.42578125" style="417" customWidth="1"/>
    <col min="9220" max="9220" width="9.85546875" style="417" customWidth="1"/>
    <col min="9221" max="9221" width="19.28515625" style="417" customWidth="1"/>
    <col min="9222" max="9233" width="5.42578125" style="417" customWidth="1"/>
    <col min="9234" max="9234" width="9.28515625" style="417" customWidth="1"/>
    <col min="9235" max="9237" width="13.140625" style="417" customWidth="1"/>
    <col min="9238" max="9238" width="16.28515625" style="417" customWidth="1"/>
    <col min="9239" max="9239" width="18" style="417" customWidth="1"/>
    <col min="9240" max="9472" width="9.140625" style="417"/>
    <col min="9473" max="9473" width="12" style="417" customWidth="1"/>
    <col min="9474" max="9474" width="28.42578125" style="417" customWidth="1"/>
    <col min="9475" max="9475" width="21.42578125" style="417" customWidth="1"/>
    <col min="9476" max="9476" width="9.85546875" style="417" customWidth="1"/>
    <col min="9477" max="9477" width="19.28515625" style="417" customWidth="1"/>
    <col min="9478" max="9489" width="5.42578125" style="417" customWidth="1"/>
    <col min="9490" max="9490" width="9.28515625" style="417" customWidth="1"/>
    <col min="9491" max="9493" width="13.140625" style="417" customWidth="1"/>
    <col min="9494" max="9494" width="16.28515625" style="417" customWidth="1"/>
    <col min="9495" max="9495" width="18" style="417" customWidth="1"/>
    <col min="9496" max="9728" width="9.140625" style="417"/>
    <col min="9729" max="9729" width="12" style="417" customWidth="1"/>
    <col min="9730" max="9730" width="28.42578125" style="417" customWidth="1"/>
    <col min="9731" max="9731" width="21.42578125" style="417" customWidth="1"/>
    <col min="9732" max="9732" width="9.85546875" style="417" customWidth="1"/>
    <col min="9733" max="9733" width="19.28515625" style="417" customWidth="1"/>
    <col min="9734" max="9745" width="5.42578125" style="417" customWidth="1"/>
    <col min="9746" max="9746" width="9.28515625" style="417" customWidth="1"/>
    <col min="9747" max="9749" width="13.140625" style="417" customWidth="1"/>
    <col min="9750" max="9750" width="16.28515625" style="417" customWidth="1"/>
    <col min="9751" max="9751" width="18" style="417" customWidth="1"/>
    <col min="9752" max="9984" width="9.140625" style="417"/>
    <col min="9985" max="9985" width="12" style="417" customWidth="1"/>
    <col min="9986" max="9986" width="28.42578125" style="417" customWidth="1"/>
    <col min="9987" max="9987" width="21.42578125" style="417" customWidth="1"/>
    <col min="9988" max="9988" width="9.85546875" style="417" customWidth="1"/>
    <col min="9989" max="9989" width="19.28515625" style="417" customWidth="1"/>
    <col min="9990" max="10001" width="5.42578125" style="417" customWidth="1"/>
    <col min="10002" max="10002" width="9.28515625" style="417" customWidth="1"/>
    <col min="10003" max="10005" width="13.140625" style="417" customWidth="1"/>
    <col min="10006" max="10006" width="16.28515625" style="417" customWidth="1"/>
    <col min="10007" max="10007" width="18" style="417" customWidth="1"/>
    <col min="10008" max="10240" width="9.140625" style="417"/>
    <col min="10241" max="10241" width="12" style="417" customWidth="1"/>
    <col min="10242" max="10242" width="28.42578125" style="417" customWidth="1"/>
    <col min="10243" max="10243" width="21.42578125" style="417" customWidth="1"/>
    <col min="10244" max="10244" width="9.85546875" style="417" customWidth="1"/>
    <col min="10245" max="10245" width="19.28515625" style="417" customWidth="1"/>
    <col min="10246" max="10257" width="5.42578125" style="417" customWidth="1"/>
    <col min="10258" max="10258" width="9.28515625" style="417" customWidth="1"/>
    <col min="10259" max="10261" width="13.140625" style="417" customWidth="1"/>
    <col min="10262" max="10262" width="16.28515625" style="417" customWidth="1"/>
    <col min="10263" max="10263" width="18" style="417" customWidth="1"/>
    <col min="10264" max="10496" width="9.140625" style="417"/>
    <col min="10497" max="10497" width="12" style="417" customWidth="1"/>
    <col min="10498" max="10498" width="28.42578125" style="417" customWidth="1"/>
    <col min="10499" max="10499" width="21.42578125" style="417" customWidth="1"/>
    <col min="10500" max="10500" width="9.85546875" style="417" customWidth="1"/>
    <col min="10501" max="10501" width="19.28515625" style="417" customWidth="1"/>
    <col min="10502" max="10513" width="5.42578125" style="417" customWidth="1"/>
    <col min="10514" max="10514" width="9.28515625" style="417" customWidth="1"/>
    <col min="10515" max="10517" width="13.140625" style="417" customWidth="1"/>
    <col min="10518" max="10518" width="16.28515625" style="417" customWidth="1"/>
    <col min="10519" max="10519" width="18" style="417" customWidth="1"/>
    <col min="10520" max="10752" width="9.140625" style="417"/>
    <col min="10753" max="10753" width="12" style="417" customWidth="1"/>
    <col min="10754" max="10754" width="28.42578125" style="417" customWidth="1"/>
    <col min="10755" max="10755" width="21.42578125" style="417" customWidth="1"/>
    <col min="10756" max="10756" width="9.85546875" style="417" customWidth="1"/>
    <col min="10757" max="10757" width="19.28515625" style="417" customWidth="1"/>
    <col min="10758" max="10769" width="5.42578125" style="417" customWidth="1"/>
    <col min="10770" max="10770" width="9.28515625" style="417" customWidth="1"/>
    <col min="10771" max="10773" width="13.140625" style="417" customWidth="1"/>
    <col min="10774" max="10774" width="16.28515625" style="417" customWidth="1"/>
    <col min="10775" max="10775" width="18" style="417" customWidth="1"/>
    <col min="10776" max="11008" width="9.140625" style="417"/>
    <col min="11009" max="11009" width="12" style="417" customWidth="1"/>
    <col min="11010" max="11010" width="28.42578125" style="417" customWidth="1"/>
    <col min="11011" max="11011" width="21.42578125" style="417" customWidth="1"/>
    <col min="11012" max="11012" width="9.85546875" style="417" customWidth="1"/>
    <col min="11013" max="11013" width="19.28515625" style="417" customWidth="1"/>
    <col min="11014" max="11025" width="5.42578125" style="417" customWidth="1"/>
    <col min="11026" max="11026" width="9.28515625" style="417" customWidth="1"/>
    <col min="11027" max="11029" width="13.140625" style="417" customWidth="1"/>
    <col min="11030" max="11030" width="16.28515625" style="417" customWidth="1"/>
    <col min="11031" max="11031" width="18" style="417" customWidth="1"/>
    <col min="11032" max="11264" width="9.140625" style="417"/>
    <col min="11265" max="11265" width="12" style="417" customWidth="1"/>
    <col min="11266" max="11266" width="28.42578125" style="417" customWidth="1"/>
    <col min="11267" max="11267" width="21.42578125" style="417" customWidth="1"/>
    <col min="11268" max="11268" width="9.85546875" style="417" customWidth="1"/>
    <col min="11269" max="11269" width="19.28515625" style="417" customWidth="1"/>
    <col min="11270" max="11281" width="5.42578125" style="417" customWidth="1"/>
    <col min="11282" max="11282" width="9.28515625" style="417" customWidth="1"/>
    <col min="11283" max="11285" width="13.140625" style="417" customWidth="1"/>
    <col min="11286" max="11286" width="16.28515625" style="417" customWidth="1"/>
    <col min="11287" max="11287" width="18" style="417" customWidth="1"/>
    <col min="11288" max="11520" width="9.140625" style="417"/>
    <col min="11521" max="11521" width="12" style="417" customWidth="1"/>
    <col min="11522" max="11522" width="28.42578125" style="417" customWidth="1"/>
    <col min="11523" max="11523" width="21.42578125" style="417" customWidth="1"/>
    <col min="11524" max="11524" width="9.85546875" style="417" customWidth="1"/>
    <col min="11525" max="11525" width="19.28515625" style="417" customWidth="1"/>
    <col min="11526" max="11537" width="5.42578125" style="417" customWidth="1"/>
    <col min="11538" max="11538" width="9.28515625" style="417" customWidth="1"/>
    <col min="11539" max="11541" width="13.140625" style="417" customWidth="1"/>
    <col min="11542" max="11542" width="16.28515625" style="417" customWidth="1"/>
    <col min="11543" max="11543" width="18" style="417" customWidth="1"/>
    <col min="11544" max="11776" width="9.140625" style="417"/>
    <col min="11777" max="11777" width="12" style="417" customWidth="1"/>
    <col min="11778" max="11778" width="28.42578125" style="417" customWidth="1"/>
    <col min="11779" max="11779" width="21.42578125" style="417" customWidth="1"/>
    <col min="11780" max="11780" width="9.85546875" style="417" customWidth="1"/>
    <col min="11781" max="11781" width="19.28515625" style="417" customWidth="1"/>
    <col min="11782" max="11793" width="5.42578125" style="417" customWidth="1"/>
    <col min="11794" max="11794" width="9.28515625" style="417" customWidth="1"/>
    <col min="11795" max="11797" width="13.140625" style="417" customWidth="1"/>
    <col min="11798" max="11798" width="16.28515625" style="417" customWidth="1"/>
    <col min="11799" max="11799" width="18" style="417" customWidth="1"/>
    <col min="11800" max="12032" width="9.140625" style="417"/>
    <col min="12033" max="12033" width="12" style="417" customWidth="1"/>
    <col min="12034" max="12034" width="28.42578125" style="417" customWidth="1"/>
    <col min="12035" max="12035" width="21.42578125" style="417" customWidth="1"/>
    <col min="12036" max="12036" width="9.85546875" style="417" customWidth="1"/>
    <col min="12037" max="12037" width="19.28515625" style="417" customWidth="1"/>
    <col min="12038" max="12049" width="5.42578125" style="417" customWidth="1"/>
    <col min="12050" max="12050" width="9.28515625" style="417" customWidth="1"/>
    <col min="12051" max="12053" width="13.140625" style="417" customWidth="1"/>
    <col min="12054" max="12054" width="16.28515625" style="417" customWidth="1"/>
    <col min="12055" max="12055" width="18" style="417" customWidth="1"/>
    <col min="12056" max="12288" width="9.140625" style="417"/>
    <col min="12289" max="12289" width="12" style="417" customWidth="1"/>
    <col min="12290" max="12290" width="28.42578125" style="417" customWidth="1"/>
    <col min="12291" max="12291" width="21.42578125" style="417" customWidth="1"/>
    <col min="12292" max="12292" width="9.85546875" style="417" customWidth="1"/>
    <col min="12293" max="12293" width="19.28515625" style="417" customWidth="1"/>
    <col min="12294" max="12305" width="5.42578125" style="417" customWidth="1"/>
    <col min="12306" max="12306" width="9.28515625" style="417" customWidth="1"/>
    <col min="12307" max="12309" width="13.140625" style="417" customWidth="1"/>
    <col min="12310" max="12310" width="16.28515625" style="417" customWidth="1"/>
    <col min="12311" max="12311" width="18" style="417" customWidth="1"/>
    <col min="12312" max="12544" width="9.140625" style="417"/>
    <col min="12545" max="12545" width="12" style="417" customWidth="1"/>
    <col min="12546" max="12546" width="28.42578125" style="417" customWidth="1"/>
    <col min="12547" max="12547" width="21.42578125" style="417" customWidth="1"/>
    <col min="12548" max="12548" width="9.85546875" style="417" customWidth="1"/>
    <col min="12549" max="12549" width="19.28515625" style="417" customWidth="1"/>
    <col min="12550" max="12561" width="5.42578125" style="417" customWidth="1"/>
    <col min="12562" max="12562" width="9.28515625" style="417" customWidth="1"/>
    <col min="12563" max="12565" width="13.140625" style="417" customWidth="1"/>
    <col min="12566" max="12566" width="16.28515625" style="417" customWidth="1"/>
    <col min="12567" max="12567" width="18" style="417" customWidth="1"/>
    <col min="12568" max="12800" width="9.140625" style="417"/>
    <col min="12801" max="12801" width="12" style="417" customWidth="1"/>
    <col min="12802" max="12802" width="28.42578125" style="417" customWidth="1"/>
    <col min="12803" max="12803" width="21.42578125" style="417" customWidth="1"/>
    <col min="12804" max="12804" width="9.85546875" style="417" customWidth="1"/>
    <col min="12805" max="12805" width="19.28515625" style="417" customWidth="1"/>
    <col min="12806" max="12817" width="5.42578125" style="417" customWidth="1"/>
    <col min="12818" max="12818" width="9.28515625" style="417" customWidth="1"/>
    <col min="12819" max="12821" width="13.140625" style="417" customWidth="1"/>
    <col min="12822" max="12822" width="16.28515625" style="417" customWidth="1"/>
    <col min="12823" max="12823" width="18" style="417" customWidth="1"/>
    <col min="12824" max="13056" width="9.140625" style="417"/>
    <col min="13057" max="13057" width="12" style="417" customWidth="1"/>
    <col min="13058" max="13058" width="28.42578125" style="417" customWidth="1"/>
    <col min="13059" max="13059" width="21.42578125" style="417" customWidth="1"/>
    <col min="13060" max="13060" width="9.85546875" style="417" customWidth="1"/>
    <col min="13061" max="13061" width="19.28515625" style="417" customWidth="1"/>
    <col min="13062" max="13073" width="5.42578125" style="417" customWidth="1"/>
    <col min="13074" max="13074" width="9.28515625" style="417" customWidth="1"/>
    <col min="13075" max="13077" width="13.140625" style="417" customWidth="1"/>
    <col min="13078" max="13078" width="16.28515625" style="417" customWidth="1"/>
    <col min="13079" max="13079" width="18" style="417" customWidth="1"/>
    <col min="13080" max="13312" width="9.140625" style="417"/>
    <col min="13313" max="13313" width="12" style="417" customWidth="1"/>
    <col min="13314" max="13314" width="28.42578125" style="417" customWidth="1"/>
    <col min="13315" max="13315" width="21.42578125" style="417" customWidth="1"/>
    <col min="13316" max="13316" width="9.85546875" style="417" customWidth="1"/>
    <col min="13317" max="13317" width="19.28515625" style="417" customWidth="1"/>
    <col min="13318" max="13329" width="5.42578125" style="417" customWidth="1"/>
    <col min="13330" max="13330" width="9.28515625" style="417" customWidth="1"/>
    <col min="13331" max="13333" width="13.140625" style="417" customWidth="1"/>
    <col min="13334" max="13334" width="16.28515625" style="417" customWidth="1"/>
    <col min="13335" max="13335" width="18" style="417" customWidth="1"/>
    <col min="13336" max="13568" width="9.140625" style="417"/>
    <col min="13569" max="13569" width="12" style="417" customWidth="1"/>
    <col min="13570" max="13570" width="28.42578125" style="417" customWidth="1"/>
    <col min="13571" max="13571" width="21.42578125" style="417" customWidth="1"/>
    <col min="13572" max="13572" width="9.85546875" style="417" customWidth="1"/>
    <col min="13573" max="13573" width="19.28515625" style="417" customWidth="1"/>
    <col min="13574" max="13585" width="5.42578125" style="417" customWidth="1"/>
    <col min="13586" max="13586" width="9.28515625" style="417" customWidth="1"/>
    <col min="13587" max="13589" width="13.140625" style="417" customWidth="1"/>
    <col min="13590" max="13590" width="16.28515625" style="417" customWidth="1"/>
    <col min="13591" max="13591" width="18" style="417" customWidth="1"/>
    <col min="13592" max="13824" width="9.140625" style="417"/>
    <col min="13825" max="13825" width="12" style="417" customWidth="1"/>
    <col min="13826" max="13826" width="28.42578125" style="417" customWidth="1"/>
    <col min="13827" max="13827" width="21.42578125" style="417" customWidth="1"/>
    <col min="13828" max="13828" width="9.85546875" style="417" customWidth="1"/>
    <col min="13829" max="13829" width="19.28515625" style="417" customWidth="1"/>
    <col min="13830" max="13841" width="5.42578125" style="417" customWidth="1"/>
    <col min="13842" max="13842" width="9.28515625" style="417" customWidth="1"/>
    <col min="13843" max="13845" width="13.140625" style="417" customWidth="1"/>
    <col min="13846" max="13846" width="16.28515625" style="417" customWidth="1"/>
    <col min="13847" max="13847" width="18" style="417" customWidth="1"/>
    <col min="13848" max="14080" width="9.140625" style="417"/>
    <col min="14081" max="14081" width="12" style="417" customWidth="1"/>
    <col min="14082" max="14082" width="28.42578125" style="417" customWidth="1"/>
    <col min="14083" max="14083" width="21.42578125" style="417" customWidth="1"/>
    <col min="14084" max="14084" width="9.85546875" style="417" customWidth="1"/>
    <col min="14085" max="14085" width="19.28515625" style="417" customWidth="1"/>
    <col min="14086" max="14097" width="5.42578125" style="417" customWidth="1"/>
    <col min="14098" max="14098" width="9.28515625" style="417" customWidth="1"/>
    <col min="14099" max="14101" width="13.140625" style="417" customWidth="1"/>
    <col min="14102" max="14102" width="16.28515625" style="417" customWidth="1"/>
    <col min="14103" max="14103" width="18" style="417" customWidth="1"/>
    <col min="14104" max="14336" width="9.140625" style="417"/>
    <col min="14337" max="14337" width="12" style="417" customWidth="1"/>
    <col min="14338" max="14338" width="28.42578125" style="417" customWidth="1"/>
    <col min="14339" max="14339" width="21.42578125" style="417" customWidth="1"/>
    <col min="14340" max="14340" width="9.85546875" style="417" customWidth="1"/>
    <col min="14341" max="14341" width="19.28515625" style="417" customWidth="1"/>
    <col min="14342" max="14353" width="5.42578125" style="417" customWidth="1"/>
    <col min="14354" max="14354" width="9.28515625" style="417" customWidth="1"/>
    <col min="14355" max="14357" width="13.140625" style="417" customWidth="1"/>
    <col min="14358" max="14358" width="16.28515625" style="417" customWidth="1"/>
    <col min="14359" max="14359" width="18" style="417" customWidth="1"/>
    <col min="14360" max="14592" width="9.140625" style="417"/>
    <col min="14593" max="14593" width="12" style="417" customWidth="1"/>
    <col min="14594" max="14594" width="28.42578125" style="417" customWidth="1"/>
    <col min="14595" max="14595" width="21.42578125" style="417" customWidth="1"/>
    <col min="14596" max="14596" width="9.85546875" style="417" customWidth="1"/>
    <col min="14597" max="14597" width="19.28515625" style="417" customWidth="1"/>
    <col min="14598" max="14609" width="5.42578125" style="417" customWidth="1"/>
    <col min="14610" max="14610" width="9.28515625" style="417" customWidth="1"/>
    <col min="14611" max="14613" width="13.140625" style="417" customWidth="1"/>
    <col min="14614" max="14614" width="16.28515625" style="417" customWidth="1"/>
    <col min="14615" max="14615" width="18" style="417" customWidth="1"/>
    <col min="14616" max="14848" width="9.140625" style="417"/>
    <col min="14849" max="14849" width="12" style="417" customWidth="1"/>
    <col min="14850" max="14850" width="28.42578125" style="417" customWidth="1"/>
    <col min="14851" max="14851" width="21.42578125" style="417" customWidth="1"/>
    <col min="14852" max="14852" width="9.85546875" style="417" customWidth="1"/>
    <col min="14853" max="14853" width="19.28515625" style="417" customWidth="1"/>
    <col min="14854" max="14865" width="5.42578125" style="417" customWidth="1"/>
    <col min="14866" max="14866" width="9.28515625" style="417" customWidth="1"/>
    <col min="14867" max="14869" width="13.140625" style="417" customWidth="1"/>
    <col min="14870" max="14870" width="16.28515625" style="417" customWidth="1"/>
    <col min="14871" max="14871" width="18" style="417" customWidth="1"/>
    <col min="14872" max="15104" width="9.140625" style="417"/>
    <col min="15105" max="15105" width="12" style="417" customWidth="1"/>
    <col min="15106" max="15106" width="28.42578125" style="417" customWidth="1"/>
    <col min="15107" max="15107" width="21.42578125" style="417" customWidth="1"/>
    <col min="15108" max="15108" width="9.85546875" style="417" customWidth="1"/>
    <col min="15109" max="15109" width="19.28515625" style="417" customWidth="1"/>
    <col min="15110" max="15121" width="5.42578125" style="417" customWidth="1"/>
    <col min="15122" max="15122" width="9.28515625" style="417" customWidth="1"/>
    <col min="15123" max="15125" width="13.140625" style="417" customWidth="1"/>
    <col min="15126" max="15126" width="16.28515625" style="417" customWidth="1"/>
    <col min="15127" max="15127" width="18" style="417" customWidth="1"/>
    <col min="15128" max="15360" width="9.140625" style="417"/>
    <col min="15361" max="15361" width="12" style="417" customWidth="1"/>
    <col min="15362" max="15362" width="28.42578125" style="417" customWidth="1"/>
    <col min="15363" max="15363" width="21.42578125" style="417" customWidth="1"/>
    <col min="15364" max="15364" width="9.85546875" style="417" customWidth="1"/>
    <col min="15365" max="15365" width="19.28515625" style="417" customWidth="1"/>
    <col min="15366" max="15377" width="5.42578125" style="417" customWidth="1"/>
    <col min="15378" max="15378" width="9.28515625" style="417" customWidth="1"/>
    <col min="15379" max="15381" width="13.140625" style="417" customWidth="1"/>
    <col min="15382" max="15382" width="16.28515625" style="417" customWidth="1"/>
    <col min="15383" max="15383" width="18" style="417" customWidth="1"/>
    <col min="15384" max="15616" width="9.140625" style="417"/>
    <col min="15617" max="15617" width="12" style="417" customWidth="1"/>
    <col min="15618" max="15618" width="28.42578125" style="417" customWidth="1"/>
    <col min="15619" max="15619" width="21.42578125" style="417" customWidth="1"/>
    <col min="15620" max="15620" width="9.85546875" style="417" customWidth="1"/>
    <col min="15621" max="15621" width="19.28515625" style="417" customWidth="1"/>
    <col min="15622" max="15633" width="5.42578125" style="417" customWidth="1"/>
    <col min="15634" max="15634" width="9.28515625" style="417" customWidth="1"/>
    <col min="15635" max="15637" width="13.140625" style="417" customWidth="1"/>
    <col min="15638" max="15638" width="16.28515625" style="417" customWidth="1"/>
    <col min="15639" max="15639" width="18" style="417" customWidth="1"/>
    <col min="15640" max="15872" width="9.140625" style="417"/>
    <col min="15873" max="15873" width="12" style="417" customWidth="1"/>
    <col min="15874" max="15874" width="28.42578125" style="417" customWidth="1"/>
    <col min="15875" max="15875" width="21.42578125" style="417" customWidth="1"/>
    <col min="15876" max="15876" width="9.85546875" style="417" customWidth="1"/>
    <col min="15877" max="15877" width="19.28515625" style="417" customWidth="1"/>
    <col min="15878" max="15889" width="5.42578125" style="417" customWidth="1"/>
    <col min="15890" max="15890" width="9.28515625" style="417" customWidth="1"/>
    <col min="15891" max="15893" width="13.140625" style="417" customWidth="1"/>
    <col min="15894" max="15894" width="16.28515625" style="417" customWidth="1"/>
    <col min="15895" max="15895" width="18" style="417" customWidth="1"/>
    <col min="15896" max="16128" width="9.140625" style="417"/>
    <col min="16129" max="16129" width="12" style="417" customWidth="1"/>
    <col min="16130" max="16130" width="28.42578125" style="417" customWidth="1"/>
    <col min="16131" max="16131" width="21.42578125" style="417" customWidth="1"/>
    <col min="16132" max="16132" width="9.85546875" style="417" customWidth="1"/>
    <col min="16133" max="16133" width="19.28515625" style="417" customWidth="1"/>
    <col min="16134" max="16145" width="5.42578125" style="417" customWidth="1"/>
    <col min="16146" max="16146" width="9.28515625" style="417" customWidth="1"/>
    <col min="16147" max="16149" width="13.140625" style="417" customWidth="1"/>
    <col min="16150" max="16150" width="16.28515625" style="417" customWidth="1"/>
    <col min="16151" max="16151" width="18" style="417" customWidth="1"/>
    <col min="16152" max="16384" width="9.140625" style="417"/>
  </cols>
  <sheetData>
    <row r="1" spans="1:82" s="411" customFormat="1" x14ac:dyDescent="0.25">
      <c r="A1" s="431">
        <f>+[3]PPNE1!$B$1</f>
        <v>0</v>
      </c>
      <c r="B1" s="431"/>
      <c r="C1" s="431"/>
      <c r="D1" s="431"/>
      <c r="E1" s="431"/>
      <c r="F1" s="431"/>
      <c r="G1" s="431"/>
      <c r="H1" s="431"/>
      <c r="I1" s="431"/>
      <c r="J1" s="431"/>
      <c r="K1" s="431"/>
      <c r="L1" s="410"/>
      <c r="M1" s="410"/>
      <c r="X1" s="412"/>
      <c r="AG1" s="412"/>
      <c r="AH1" s="412"/>
      <c r="AI1" s="412"/>
      <c r="AJ1" s="412"/>
      <c r="AK1" s="412"/>
      <c r="AL1" s="412"/>
      <c r="AM1" s="412"/>
      <c r="AN1" s="412"/>
      <c r="AO1" s="412"/>
      <c r="AP1" s="412"/>
      <c r="AQ1" s="412"/>
      <c r="AR1" s="412"/>
      <c r="AS1" s="412"/>
      <c r="AT1" s="412"/>
      <c r="AU1" s="412"/>
      <c r="AV1" s="412"/>
      <c r="AW1" s="412"/>
      <c r="AX1" s="412"/>
      <c r="AY1" s="412"/>
      <c r="AZ1" s="412"/>
      <c r="BA1" s="412"/>
      <c r="BB1" s="412"/>
      <c r="BC1" s="412"/>
      <c r="BD1" s="412"/>
      <c r="BE1" s="412"/>
      <c r="BF1" s="412"/>
      <c r="BG1" s="412"/>
      <c r="BH1" s="412"/>
      <c r="BI1" s="412"/>
      <c r="BJ1" s="412"/>
      <c r="BK1" s="412"/>
      <c r="BL1" s="412"/>
      <c r="BM1" s="412"/>
      <c r="BN1" s="412"/>
      <c r="BO1" s="412"/>
    </row>
    <row r="2" spans="1:82" s="411" customFormat="1" ht="15.75" x14ac:dyDescent="0.25">
      <c r="A2" s="432" t="s">
        <v>278</v>
      </c>
      <c r="B2" s="432"/>
      <c r="C2" s="432"/>
      <c r="D2" s="432"/>
      <c r="E2" s="432"/>
      <c r="F2" s="432"/>
      <c r="G2" s="432"/>
      <c r="H2" s="432"/>
      <c r="I2" s="432"/>
      <c r="J2" s="432"/>
      <c r="K2" s="432"/>
      <c r="L2" s="410"/>
      <c r="M2" s="410"/>
      <c r="X2" s="412"/>
      <c r="AG2" s="412"/>
      <c r="AH2" s="412"/>
      <c r="AI2" s="412"/>
      <c r="AJ2" s="412"/>
      <c r="AK2" s="412"/>
      <c r="AL2" s="412"/>
      <c r="AM2" s="412"/>
      <c r="AN2" s="412"/>
      <c r="AO2" s="412"/>
      <c r="AP2" s="412"/>
      <c r="AQ2" s="412"/>
      <c r="AR2" s="412"/>
      <c r="AS2" s="412"/>
      <c r="AT2" s="412"/>
      <c r="AU2" s="412"/>
      <c r="AV2" s="412"/>
      <c r="AW2" s="412"/>
      <c r="AX2" s="412"/>
      <c r="AY2" s="412"/>
      <c r="AZ2" s="412"/>
      <c r="BA2" s="412"/>
      <c r="BB2" s="412"/>
      <c r="BC2" s="412"/>
      <c r="BD2" s="412"/>
      <c r="BE2" s="412"/>
      <c r="BF2" s="412"/>
      <c r="BG2" s="412"/>
      <c r="BH2" s="412"/>
      <c r="BI2" s="412"/>
      <c r="BJ2" s="412"/>
      <c r="BK2" s="412"/>
      <c r="BL2" s="412"/>
      <c r="BM2" s="412"/>
      <c r="BN2" s="412"/>
      <c r="BO2" s="412"/>
    </row>
    <row r="3" spans="1:82" s="411" customFormat="1" x14ac:dyDescent="0.25">
      <c r="A3" s="433" t="s">
        <v>279</v>
      </c>
      <c r="B3" s="433"/>
      <c r="C3" s="433"/>
      <c r="D3" s="433"/>
      <c r="E3" s="433"/>
      <c r="F3" s="433"/>
      <c r="G3" s="433"/>
      <c r="H3" s="433"/>
      <c r="I3" s="433"/>
      <c r="J3" s="433"/>
      <c r="K3" s="433"/>
      <c r="L3" s="413" t="s">
        <v>290</v>
      </c>
      <c r="M3" s="410"/>
      <c r="X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412"/>
      <c r="BG3" s="412"/>
      <c r="BH3" s="412"/>
      <c r="BI3" s="412"/>
      <c r="BJ3" s="412"/>
      <c r="BK3" s="412"/>
      <c r="BL3" s="412"/>
      <c r="BM3" s="412"/>
      <c r="BN3" s="412"/>
      <c r="BO3" s="412"/>
    </row>
    <row r="4" spans="1:82" s="411" customFormat="1" x14ac:dyDescent="0.25">
      <c r="A4" s="434" t="s">
        <v>1086</v>
      </c>
      <c r="B4" s="434"/>
      <c r="C4" s="434"/>
      <c r="D4" s="434"/>
      <c r="E4" s="434"/>
      <c r="F4" s="434"/>
      <c r="G4" s="434"/>
      <c r="H4" s="434"/>
      <c r="I4" s="434"/>
      <c r="J4" s="434"/>
      <c r="K4" s="434"/>
      <c r="L4" s="413" t="s">
        <v>296</v>
      </c>
      <c r="M4" s="410"/>
      <c r="X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412"/>
      <c r="BH4" s="412"/>
      <c r="BI4" s="412"/>
      <c r="BJ4" s="412"/>
      <c r="BK4" s="412"/>
      <c r="BL4" s="412"/>
      <c r="BM4" s="412"/>
      <c r="BN4" s="412"/>
      <c r="BO4" s="412"/>
    </row>
    <row r="5" spans="1:82" s="411" customFormat="1" x14ac:dyDescent="0.25">
      <c r="A5" s="434">
        <f>[3]PPNE1!$C$5</f>
        <v>2023</v>
      </c>
      <c r="B5" s="434"/>
      <c r="C5" s="434"/>
      <c r="D5" s="434"/>
      <c r="E5" s="434"/>
      <c r="F5" s="434"/>
      <c r="G5" s="434"/>
      <c r="H5" s="434"/>
      <c r="I5" s="434"/>
      <c r="J5" s="434"/>
      <c r="K5" s="434"/>
      <c r="L5" s="413" t="s">
        <v>291</v>
      </c>
      <c r="M5" s="414"/>
      <c r="X5" s="412"/>
      <c r="AG5" s="412"/>
      <c r="AH5" s="412"/>
      <c r="AI5" s="412"/>
      <c r="AJ5" s="412"/>
      <c r="AK5" s="412"/>
      <c r="AL5" s="412"/>
      <c r="AM5" s="412"/>
      <c r="AN5" s="412"/>
      <c r="AO5" s="412"/>
      <c r="AP5" s="412"/>
      <c r="AQ5" s="412"/>
      <c r="AR5" s="412"/>
      <c r="AS5" s="412"/>
      <c r="AT5" s="412"/>
      <c r="AU5" s="412"/>
      <c r="AV5" s="412"/>
      <c r="AW5" s="412"/>
      <c r="AX5" s="412"/>
      <c r="AY5" s="412"/>
      <c r="AZ5" s="412"/>
      <c r="BA5" s="412"/>
      <c r="BB5" s="412"/>
      <c r="BC5" s="412"/>
      <c r="BD5" s="412"/>
      <c r="BE5" s="412"/>
      <c r="BF5" s="412"/>
      <c r="BG5" s="412"/>
      <c r="BH5" s="412"/>
      <c r="BI5" s="412"/>
      <c r="BJ5" s="412"/>
      <c r="BK5" s="412"/>
      <c r="BL5" s="412"/>
      <c r="BM5" s="412"/>
      <c r="BN5" s="412"/>
      <c r="BO5" s="412"/>
    </row>
    <row r="6" spans="1:82" x14ac:dyDescent="0.25">
      <c r="A6" s="415" t="s">
        <v>222</v>
      </c>
      <c r="B6" s="435" t="str">
        <f>[3]PPNE1!$B$6</f>
        <v>Metropolitano</v>
      </c>
      <c r="C6" s="435"/>
      <c r="D6" s="435"/>
      <c r="E6" s="435"/>
      <c r="F6" s="435"/>
      <c r="G6" s="435"/>
      <c r="H6" s="435"/>
      <c r="I6" s="435"/>
      <c r="J6" s="435"/>
      <c r="K6" s="435"/>
      <c r="L6" s="413" t="s">
        <v>929</v>
      </c>
    </row>
    <row r="7" spans="1:82" s="411" customFormat="1" x14ac:dyDescent="0.25">
      <c r="A7" s="418" t="s">
        <v>931</v>
      </c>
      <c r="B7" s="430" t="s">
        <v>1513</v>
      </c>
      <c r="C7" s="430"/>
      <c r="D7" s="430"/>
      <c r="E7" s="430"/>
      <c r="F7" s="430"/>
      <c r="G7" s="430"/>
      <c r="H7" s="430"/>
      <c r="I7" s="430"/>
      <c r="J7" s="430"/>
      <c r="K7" s="430"/>
      <c r="L7" s="419"/>
      <c r="M7" s="414"/>
      <c r="V7" s="416"/>
      <c r="W7" s="416"/>
      <c r="X7" s="412"/>
      <c r="AG7" s="412"/>
      <c r="AH7" s="412"/>
      <c r="AI7" s="412"/>
      <c r="AJ7" s="412"/>
      <c r="AK7" s="412"/>
      <c r="AL7" s="412"/>
      <c r="AM7" s="412"/>
      <c r="AN7" s="412"/>
      <c r="AO7" s="412"/>
      <c r="AP7" s="412"/>
      <c r="AQ7" s="412"/>
      <c r="AR7" s="412"/>
      <c r="AS7" s="412"/>
      <c r="AT7" s="412"/>
      <c r="AU7" s="412"/>
      <c r="AV7" s="412"/>
      <c r="AW7" s="412"/>
      <c r="AX7" s="412"/>
      <c r="AY7" s="412"/>
      <c r="AZ7" s="412"/>
      <c r="BA7" s="412"/>
      <c r="BB7" s="412"/>
      <c r="BC7" s="412"/>
      <c r="BD7" s="412"/>
      <c r="BE7" s="412"/>
      <c r="BF7" s="412"/>
      <c r="BG7" s="412"/>
      <c r="BH7" s="412"/>
      <c r="BI7" s="412"/>
      <c r="BJ7" s="412"/>
      <c r="BK7" s="412"/>
      <c r="BL7" s="412"/>
      <c r="BM7" s="412"/>
      <c r="BN7" s="412"/>
      <c r="BO7" s="412"/>
      <c r="BP7" s="416"/>
      <c r="BQ7" s="416"/>
      <c r="BR7" s="416"/>
      <c r="BS7" s="416"/>
      <c r="BT7" s="416"/>
      <c r="BU7" s="416"/>
      <c r="BV7" s="416"/>
      <c r="BW7" s="416"/>
      <c r="BX7" s="416"/>
      <c r="BY7" s="416"/>
      <c r="BZ7" s="416"/>
      <c r="CA7" s="416"/>
      <c r="CB7" s="416"/>
      <c r="CC7" s="416"/>
      <c r="CD7" s="416"/>
    </row>
    <row r="8" spans="1:82" s="252" customFormat="1" ht="25.5" x14ac:dyDescent="0.25">
      <c r="A8" s="291" t="s">
        <v>934</v>
      </c>
      <c r="B8" s="291" t="s">
        <v>935</v>
      </c>
      <c r="C8" s="291" t="s">
        <v>936</v>
      </c>
      <c r="D8" s="291" t="s">
        <v>937</v>
      </c>
      <c r="E8" s="291" t="s">
        <v>938</v>
      </c>
      <c r="F8" s="291" t="s">
        <v>939</v>
      </c>
      <c r="G8" s="291" t="s">
        <v>940</v>
      </c>
      <c r="H8" s="291" t="s">
        <v>941</v>
      </c>
      <c r="I8" s="291" t="s">
        <v>942</v>
      </c>
      <c r="J8" s="291" t="s">
        <v>943</v>
      </c>
      <c r="K8" s="291" t="s">
        <v>944</v>
      </c>
      <c r="L8" s="291" t="s">
        <v>945</v>
      </c>
      <c r="M8" s="291" t="s">
        <v>946</v>
      </c>
      <c r="N8" s="291" t="s">
        <v>947</v>
      </c>
      <c r="O8" s="291" t="s">
        <v>948</v>
      </c>
      <c r="P8" s="291" t="s">
        <v>949</v>
      </c>
      <c r="Q8" s="291" t="s">
        <v>950</v>
      </c>
      <c r="R8" s="291" t="s">
        <v>951</v>
      </c>
      <c r="S8" s="291" t="s">
        <v>952</v>
      </c>
      <c r="T8" s="291" t="s">
        <v>953</v>
      </c>
      <c r="U8" s="291" t="s">
        <v>954</v>
      </c>
      <c r="V8" s="291" t="s">
        <v>1407</v>
      </c>
      <c r="W8" s="291" t="s">
        <v>955</v>
      </c>
      <c r="X8" s="289"/>
      <c r="Y8" s="269"/>
      <c r="Z8" s="269"/>
      <c r="AA8" s="269"/>
      <c r="AB8" s="269"/>
      <c r="AC8" s="269"/>
      <c r="AD8" s="296"/>
      <c r="AE8" s="269"/>
      <c r="AF8" s="269"/>
      <c r="AG8" s="289"/>
      <c r="AH8" s="289"/>
      <c r="AI8" s="289"/>
      <c r="AJ8" s="289"/>
      <c r="AK8" s="289"/>
      <c r="AL8" s="289"/>
      <c r="AM8" s="289"/>
      <c r="AN8" s="289"/>
      <c r="AO8" s="289"/>
      <c r="AP8" s="289"/>
      <c r="AQ8" s="289"/>
      <c r="AR8" s="289"/>
      <c r="AS8" s="289"/>
      <c r="AT8" s="289"/>
      <c r="AU8" s="289"/>
      <c r="AV8" s="289"/>
      <c r="AW8" s="289"/>
      <c r="AX8" s="289"/>
      <c r="AY8" s="289"/>
      <c r="AZ8" s="289"/>
      <c r="BA8" s="289"/>
      <c r="BB8" s="289"/>
      <c r="BC8" s="289"/>
      <c r="BD8" s="289"/>
      <c r="BE8" s="289"/>
      <c r="BF8" s="289"/>
      <c r="BG8" s="289"/>
      <c r="BH8" s="289"/>
      <c r="BI8" s="289"/>
      <c r="BJ8" s="289"/>
      <c r="BK8" s="289"/>
      <c r="BL8" s="289"/>
      <c r="BM8" s="289"/>
      <c r="BN8" s="289"/>
      <c r="BO8" s="289"/>
    </row>
    <row r="9" spans="1:82" s="58" customFormat="1" ht="114.75" x14ac:dyDescent="0.2">
      <c r="A9" s="403" t="s">
        <v>1419</v>
      </c>
      <c r="B9" s="253" t="s">
        <v>1408</v>
      </c>
      <c r="C9" s="253" t="s">
        <v>1087</v>
      </c>
      <c r="D9" s="253" t="s">
        <v>1125</v>
      </c>
      <c r="E9" s="253" t="s">
        <v>1223</v>
      </c>
      <c r="F9" s="254">
        <v>1</v>
      </c>
      <c r="G9" s="254"/>
      <c r="H9" s="254"/>
      <c r="I9" s="254"/>
      <c r="J9" s="254">
        <v>1</v>
      </c>
      <c r="K9" s="254"/>
      <c r="L9" s="254"/>
      <c r="M9" s="254"/>
      <c r="N9" s="254">
        <v>1</v>
      </c>
      <c r="O9" s="254"/>
      <c r="P9" s="254"/>
      <c r="Q9" s="254"/>
      <c r="R9" s="255">
        <f>SUM(F9:Q9)</f>
        <v>3</v>
      </c>
      <c r="S9" s="253" t="s">
        <v>956</v>
      </c>
      <c r="T9" s="253" t="s">
        <v>957</v>
      </c>
      <c r="U9" s="253"/>
      <c r="V9" s="253" t="s">
        <v>1317</v>
      </c>
      <c r="W9" s="253"/>
      <c r="X9" s="290"/>
      <c r="Y9" s="296"/>
      <c r="Z9" s="296"/>
      <c r="AA9" s="296"/>
      <c r="AB9" s="296"/>
      <c r="AC9" s="296"/>
      <c r="AD9" s="296"/>
      <c r="AE9" s="296"/>
      <c r="AF9" s="296"/>
      <c r="AG9" s="290"/>
      <c r="AH9" s="290"/>
      <c r="AI9" s="290"/>
      <c r="AJ9" s="290"/>
      <c r="AK9" s="290"/>
      <c r="AL9" s="290"/>
      <c r="AM9" s="290"/>
      <c r="AN9" s="290"/>
      <c r="AO9" s="290"/>
      <c r="AP9" s="290"/>
      <c r="AQ9" s="290"/>
      <c r="AR9" s="290"/>
      <c r="AS9" s="290"/>
      <c r="AT9" s="290"/>
      <c r="AU9" s="290"/>
      <c r="AV9" s="290"/>
      <c r="AW9" s="290"/>
      <c r="AX9" s="290"/>
      <c r="AY9" s="290"/>
      <c r="AZ9" s="290"/>
      <c r="BA9" s="290"/>
      <c r="BB9" s="290"/>
      <c r="BC9" s="290"/>
      <c r="BD9" s="290"/>
      <c r="BE9" s="290"/>
      <c r="BF9" s="290"/>
      <c r="BG9" s="290"/>
      <c r="BH9" s="290"/>
      <c r="BI9" s="290"/>
      <c r="BJ9" s="290"/>
      <c r="BK9" s="290"/>
      <c r="BL9" s="290"/>
      <c r="BM9" s="290"/>
      <c r="BN9" s="290"/>
      <c r="BO9" s="290"/>
    </row>
    <row r="10" spans="1:82" s="58" customFormat="1" ht="114.75" x14ac:dyDescent="0.2">
      <c r="A10" s="403" t="s">
        <v>1419</v>
      </c>
      <c r="B10" s="253" t="s">
        <v>1408</v>
      </c>
      <c r="C10" s="256" t="s">
        <v>1087</v>
      </c>
      <c r="D10" s="253" t="s">
        <v>1126</v>
      </c>
      <c r="E10" s="256" t="s">
        <v>1224</v>
      </c>
      <c r="F10" s="257"/>
      <c r="G10" s="257"/>
      <c r="H10" s="257"/>
      <c r="I10" s="257"/>
      <c r="J10" s="262">
        <v>1</v>
      </c>
      <c r="K10" s="257"/>
      <c r="L10" s="257"/>
      <c r="M10" s="257"/>
      <c r="N10" s="257"/>
      <c r="O10" s="257"/>
      <c r="P10" s="257"/>
      <c r="Q10" s="257"/>
      <c r="R10" s="255">
        <f t="shared" ref="R10:R24" si="0">SUM(F10:Q10)</f>
        <v>1</v>
      </c>
      <c r="S10" s="256" t="s">
        <v>1431</v>
      </c>
      <c r="T10" s="253" t="s">
        <v>957</v>
      </c>
      <c r="U10" s="253"/>
      <c r="V10" s="256" t="s">
        <v>1317</v>
      </c>
      <c r="W10" s="256"/>
      <c r="X10" s="290"/>
      <c r="Y10" s="296"/>
      <c r="Z10" s="296"/>
      <c r="AA10" s="296"/>
      <c r="AB10" s="296"/>
      <c r="AC10" s="296"/>
      <c r="AD10" s="296"/>
      <c r="AE10" s="296"/>
      <c r="AF10" s="296"/>
      <c r="AG10" s="290"/>
      <c r="AH10" s="290"/>
      <c r="AI10" s="290"/>
      <c r="AJ10" s="290"/>
      <c r="AK10" s="290"/>
      <c r="AL10" s="290"/>
      <c r="AM10" s="290"/>
      <c r="AN10" s="290"/>
      <c r="AO10" s="290"/>
      <c r="AP10" s="290"/>
      <c r="AQ10" s="290"/>
      <c r="AR10" s="290"/>
      <c r="AS10" s="290"/>
      <c r="AT10" s="290"/>
      <c r="AU10" s="290"/>
      <c r="AV10" s="290"/>
      <c r="AW10" s="290"/>
      <c r="AX10" s="290"/>
      <c r="AY10" s="290"/>
      <c r="AZ10" s="290"/>
      <c r="BA10" s="290"/>
      <c r="BB10" s="290"/>
      <c r="BC10" s="290"/>
      <c r="BD10" s="290"/>
      <c r="BE10" s="290"/>
      <c r="BF10" s="290"/>
      <c r="BG10" s="290"/>
      <c r="BH10" s="290"/>
      <c r="BI10" s="290"/>
      <c r="BJ10" s="290"/>
      <c r="BK10" s="290"/>
      <c r="BL10" s="290"/>
      <c r="BM10" s="290"/>
      <c r="BN10" s="290"/>
      <c r="BO10" s="290"/>
    </row>
    <row r="11" spans="1:82" s="58" customFormat="1" ht="114.75" x14ac:dyDescent="0.2">
      <c r="A11" s="403" t="s">
        <v>1419</v>
      </c>
      <c r="B11" s="253" t="s">
        <v>1408</v>
      </c>
      <c r="C11" s="253" t="s">
        <v>1088</v>
      </c>
      <c r="D11" s="253" t="s">
        <v>1127</v>
      </c>
      <c r="E11" s="253" t="s">
        <v>1225</v>
      </c>
      <c r="F11" s="254"/>
      <c r="G11" s="254"/>
      <c r="H11" s="254">
        <v>1</v>
      </c>
      <c r="I11" s="254"/>
      <c r="J11" s="254"/>
      <c r="K11" s="254"/>
      <c r="L11" s="254">
        <v>1</v>
      </c>
      <c r="M11" s="254"/>
      <c r="N11" s="254"/>
      <c r="O11" s="254"/>
      <c r="P11" s="254">
        <v>1</v>
      </c>
      <c r="Q11" s="254"/>
      <c r="R11" s="255">
        <f t="shared" si="0"/>
        <v>3</v>
      </c>
      <c r="S11" s="253" t="s">
        <v>1321</v>
      </c>
      <c r="T11" s="253" t="s">
        <v>959</v>
      </c>
      <c r="U11" s="253"/>
      <c r="V11" s="253" t="s">
        <v>1320</v>
      </c>
      <c r="W11" s="253"/>
      <c r="X11" s="290"/>
      <c r="Y11" s="296"/>
      <c r="Z11" s="296"/>
      <c r="AA11" s="296"/>
      <c r="AB11" s="296"/>
      <c r="AC11" s="296"/>
      <c r="AD11" s="296"/>
      <c r="AE11" s="296"/>
      <c r="AF11" s="296"/>
      <c r="AG11" s="290"/>
      <c r="AH11" s="290"/>
      <c r="AI11" s="290"/>
      <c r="AJ11" s="290"/>
      <c r="AK11" s="290"/>
      <c r="AL11" s="290"/>
      <c r="AM11" s="290"/>
      <c r="AN11" s="290"/>
      <c r="AO11" s="290"/>
      <c r="AP11" s="290"/>
      <c r="AQ11" s="290"/>
      <c r="AR11" s="290"/>
      <c r="AS11" s="290"/>
      <c r="AT11" s="290"/>
      <c r="AU11" s="290"/>
      <c r="AV11" s="290"/>
      <c r="AW11" s="290"/>
      <c r="AX11" s="290"/>
      <c r="AY11" s="290"/>
      <c r="AZ11" s="290"/>
      <c r="BA11" s="290"/>
      <c r="BB11" s="290"/>
      <c r="BC11" s="290"/>
      <c r="BD11" s="290"/>
      <c r="BE11" s="290"/>
      <c r="BF11" s="290"/>
      <c r="BG11" s="290"/>
      <c r="BH11" s="290"/>
      <c r="BI11" s="290"/>
      <c r="BJ11" s="290"/>
      <c r="BK11" s="290"/>
      <c r="BL11" s="290"/>
      <c r="BM11" s="290"/>
      <c r="BN11" s="290"/>
      <c r="BO11" s="290"/>
    </row>
    <row r="12" spans="1:82" s="296" customFormat="1" ht="114.75" x14ac:dyDescent="0.2">
      <c r="A12" s="403" t="s">
        <v>1419</v>
      </c>
      <c r="B12" s="259" t="s">
        <v>1408</v>
      </c>
      <c r="C12" s="259" t="s">
        <v>1089</v>
      </c>
      <c r="D12" s="259" t="s">
        <v>1128</v>
      </c>
      <c r="E12" s="259" t="s">
        <v>1424</v>
      </c>
      <c r="F12" s="261">
        <v>1</v>
      </c>
      <c r="G12" s="261"/>
      <c r="H12" s="261"/>
      <c r="I12" s="261">
        <v>1</v>
      </c>
      <c r="J12" s="261"/>
      <c r="K12" s="261"/>
      <c r="L12" s="261">
        <v>1</v>
      </c>
      <c r="M12" s="261"/>
      <c r="N12" s="261"/>
      <c r="O12" s="261">
        <v>1</v>
      </c>
      <c r="P12" s="261"/>
      <c r="Q12" s="261"/>
      <c r="R12" s="409">
        <f t="shared" si="0"/>
        <v>4</v>
      </c>
      <c r="S12" s="259" t="s">
        <v>1423</v>
      </c>
      <c r="T12" s="259"/>
      <c r="U12" s="259"/>
      <c r="V12" s="259" t="s">
        <v>1322</v>
      </c>
      <c r="W12" s="259" t="s">
        <v>1423</v>
      </c>
    </row>
    <row r="13" spans="1:82" s="58" customFormat="1" ht="76.5" x14ac:dyDescent="0.2">
      <c r="A13" s="403" t="s">
        <v>1419</v>
      </c>
      <c r="B13" s="253" t="s">
        <v>1409</v>
      </c>
      <c r="C13" s="256" t="s">
        <v>1090</v>
      </c>
      <c r="D13" s="256" t="s">
        <v>1129</v>
      </c>
      <c r="E13" s="256" t="s">
        <v>1226</v>
      </c>
      <c r="F13" s="257">
        <v>1</v>
      </c>
      <c r="G13" s="257">
        <v>1</v>
      </c>
      <c r="H13" s="257">
        <v>1</v>
      </c>
      <c r="I13" s="257">
        <v>1</v>
      </c>
      <c r="J13" s="257">
        <v>1</v>
      </c>
      <c r="K13" s="257">
        <v>1</v>
      </c>
      <c r="L13" s="257">
        <v>1</v>
      </c>
      <c r="M13" s="257">
        <v>1</v>
      </c>
      <c r="N13" s="257">
        <v>1</v>
      </c>
      <c r="O13" s="257">
        <v>1</v>
      </c>
      <c r="P13" s="257">
        <v>1</v>
      </c>
      <c r="Q13" s="257">
        <v>1</v>
      </c>
      <c r="R13" s="255">
        <f t="shared" si="0"/>
        <v>12</v>
      </c>
      <c r="S13" s="253" t="s">
        <v>1323</v>
      </c>
      <c r="T13" s="253"/>
      <c r="U13" s="253"/>
      <c r="V13" s="256" t="s">
        <v>1324</v>
      </c>
      <c r="W13" s="256"/>
      <c r="X13" s="290"/>
      <c r="Y13" s="296"/>
      <c r="Z13" s="296"/>
      <c r="AA13" s="296"/>
      <c r="AB13" s="296"/>
      <c r="AC13" s="296"/>
      <c r="AD13" s="296"/>
      <c r="AE13" s="296"/>
      <c r="AF13" s="296"/>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row>
    <row r="14" spans="1:82" s="58" customFormat="1" ht="76.5" x14ac:dyDescent="0.2">
      <c r="A14" s="403" t="s">
        <v>1419</v>
      </c>
      <c r="B14" s="253" t="s">
        <v>1409</v>
      </c>
      <c r="C14" s="256" t="s">
        <v>1091</v>
      </c>
      <c r="D14" s="256" t="s">
        <v>1130</v>
      </c>
      <c r="E14" s="256" t="s">
        <v>1227</v>
      </c>
      <c r="F14" s="257"/>
      <c r="G14" s="257"/>
      <c r="H14" s="257">
        <v>1</v>
      </c>
      <c r="I14" s="257"/>
      <c r="J14" s="257"/>
      <c r="K14" s="257"/>
      <c r="L14" s="257"/>
      <c r="M14" s="257"/>
      <c r="N14" s="257"/>
      <c r="O14" s="257">
        <v>1</v>
      </c>
      <c r="P14" s="257"/>
      <c r="Q14" s="257"/>
      <c r="R14" s="255">
        <f t="shared" si="0"/>
        <v>2</v>
      </c>
      <c r="S14" s="253" t="s">
        <v>1325</v>
      </c>
      <c r="T14" s="253"/>
      <c r="U14" s="253"/>
      <c r="V14" s="256" t="s">
        <v>1324</v>
      </c>
      <c r="W14" s="256"/>
      <c r="X14" s="290"/>
      <c r="Y14" s="296"/>
      <c r="Z14" s="296"/>
      <c r="AA14" s="296"/>
      <c r="AB14" s="296"/>
      <c r="AC14" s="296"/>
      <c r="AD14" s="296"/>
      <c r="AE14" s="296"/>
      <c r="AF14" s="296"/>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row>
    <row r="15" spans="1:82" s="58" customFormat="1" ht="76.5" x14ac:dyDescent="0.2">
      <c r="A15" s="403" t="s">
        <v>1419</v>
      </c>
      <c r="B15" s="253" t="s">
        <v>1409</v>
      </c>
      <c r="C15" s="253" t="s">
        <v>1091</v>
      </c>
      <c r="D15" s="253" t="s">
        <v>1131</v>
      </c>
      <c r="E15" s="253" t="s">
        <v>1228</v>
      </c>
      <c r="F15" s="254">
        <v>1</v>
      </c>
      <c r="G15" s="254">
        <v>1</v>
      </c>
      <c r="H15" s="254">
        <v>1</v>
      </c>
      <c r="I15" s="254">
        <v>1</v>
      </c>
      <c r="J15" s="254">
        <v>1</v>
      </c>
      <c r="K15" s="254">
        <v>1</v>
      </c>
      <c r="L15" s="254">
        <v>1</v>
      </c>
      <c r="M15" s="254">
        <v>1</v>
      </c>
      <c r="N15" s="254">
        <v>1</v>
      </c>
      <c r="O15" s="254">
        <v>1</v>
      </c>
      <c r="P15" s="254">
        <v>1</v>
      </c>
      <c r="Q15" s="254">
        <v>1</v>
      </c>
      <c r="R15" s="255">
        <f t="shared" si="0"/>
        <v>12</v>
      </c>
      <c r="S15" s="253" t="s">
        <v>965</v>
      </c>
      <c r="T15" s="253"/>
      <c r="U15" s="253"/>
      <c r="V15" s="253" t="s">
        <v>1324</v>
      </c>
      <c r="W15" s="253"/>
      <c r="X15" s="290"/>
      <c r="Y15" s="296"/>
      <c r="Z15" s="296"/>
      <c r="AA15" s="296"/>
      <c r="AB15" s="296"/>
      <c r="AC15" s="296"/>
      <c r="AD15" s="296"/>
      <c r="AE15" s="296"/>
      <c r="AF15" s="296"/>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row>
    <row r="16" spans="1:82" s="58" customFormat="1" ht="76.5" x14ac:dyDescent="0.2">
      <c r="A16" s="403" t="s">
        <v>1419</v>
      </c>
      <c r="B16" s="253" t="s">
        <v>1409</v>
      </c>
      <c r="C16" s="256" t="s">
        <v>1091</v>
      </c>
      <c r="D16" s="256" t="s">
        <v>1132</v>
      </c>
      <c r="E16" s="256" t="s">
        <v>1229</v>
      </c>
      <c r="F16" s="257"/>
      <c r="G16" s="257"/>
      <c r="H16" s="257">
        <v>1</v>
      </c>
      <c r="I16" s="257"/>
      <c r="J16" s="257"/>
      <c r="K16" s="257">
        <v>1</v>
      </c>
      <c r="L16" s="257"/>
      <c r="M16" s="257"/>
      <c r="N16" s="257">
        <v>1</v>
      </c>
      <c r="O16" s="257"/>
      <c r="P16" s="254">
        <v>1</v>
      </c>
      <c r="Q16" s="254">
        <v>1</v>
      </c>
      <c r="R16" s="255">
        <f t="shared" si="0"/>
        <v>5</v>
      </c>
      <c r="S16" s="253" t="s">
        <v>1326</v>
      </c>
      <c r="T16" s="253" t="s">
        <v>956</v>
      </c>
      <c r="U16" s="253"/>
      <c r="V16" s="256" t="s">
        <v>1324</v>
      </c>
      <c r="W16" s="256"/>
      <c r="X16" s="290"/>
      <c r="Y16" s="296"/>
      <c r="Z16" s="296"/>
      <c r="AA16" s="296"/>
      <c r="AB16" s="296"/>
      <c r="AC16" s="296"/>
      <c r="AD16" s="296"/>
      <c r="AE16" s="296"/>
      <c r="AF16" s="296"/>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0"/>
      <c r="BN16" s="290"/>
      <c r="BO16" s="290"/>
    </row>
    <row r="17" spans="1:67" s="58" customFormat="1" ht="76.5" x14ac:dyDescent="0.2">
      <c r="A17" s="403" t="s">
        <v>1419</v>
      </c>
      <c r="B17" s="253" t="s">
        <v>1409</v>
      </c>
      <c r="C17" s="253" t="s">
        <v>1091</v>
      </c>
      <c r="D17" s="253" t="s">
        <v>1133</v>
      </c>
      <c r="E17" s="253" t="s">
        <v>1230</v>
      </c>
      <c r="F17" s="254"/>
      <c r="G17" s="254"/>
      <c r="H17" s="254">
        <v>1</v>
      </c>
      <c r="I17" s="254"/>
      <c r="J17" s="254"/>
      <c r="K17" s="254">
        <v>1</v>
      </c>
      <c r="L17" s="254"/>
      <c r="M17" s="254"/>
      <c r="N17" s="254">
        <v>1</v>
      </c>
      <c r="O17" s="254"/>
      <c r="P17" s="254"/>
      <c r="Q17" s="254">
        <v>1</v>
      </c>
      <c r="R17" s="255">
        <f t="shared" si="0"/>
        <v>4</v>
      </c>
      <c r="S17" s="253" t="s">
        <v>965</v>
      </c>
      <c r="T17" s="253"/>
      <c r="U17" s="253"/>
      <c r="V17" s="253" t="s">
        <v>1324</v>
      </c>
      <c r="W17" s="253" t="s">
        <v>1327</v>
      </c>
      <c r="X17" s="290"/>
      <c r="Y17" s="296"/>
      <c r="Z17" s="296"/>
      <c r="AA17" s="296"/>
      <c r="AB17" s="296"/>
      <c r="AC17" s="296"/>
      <c r="AD17" s="296"/>
      <c r="AE17" s="296"/>
      <c r="AF17" s="296"/>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row>
    <row r="18" spans="1:67" s="58" customFormat="1" ht="76.5" x14ac:dyDescent="0.2">
      <c r="A18" s="403" t="s">
        <v>1419</v>
      </c>
      <c r="B18" s="253" t="s">
        <v>1409</v>
      </c>
      <c r="C18" s="256" t="s">
        <v>1091</v>
      </c>
      <c r="D18" s="256" t="s">
        <v>1134</v>
      </c>
      <c r="E18" s="256" t="s">
        <v>1231</v>
      </c>
      <c r="F18" s="257"/>
      <c r="G18" s="257"/>
      <c r="H18" s="257">
        <v>1</v>
      </c>
      <c r="I18" s="257"/>
      <c r="J18" s="257"/>
      <c r="K18" s="257">
        <v>1</v>
      </c>
      <c r="L18" s="257"/>
      <c r="M18" s="257"/>
      <c r="N18" s="257">
        <v>1</v>
      </c>
      <c r="O18" s="257"/>
      <c r="P18" s="257"/>
      <c r="Q18" s="254">
        <v>1</v>
      </c>
      <c r="R18" s="255">
        <f t="shared" si="0"/>
        <v>4</v>
      </c>
      <c r="S18" s="253" t="s">
        <v>965</v>
      </c>
      <c r="T18" s="253"/>
      <c r="U18" s="253"/>
      <c r="V18" s="256" t="s">
        <v>1324</v>
      </c>
      <c r="W18" s="256" t="s">
        <v>1328</v>
      </c>
      <c r="X18" s="290"/>
      <c r="Y18" s="296"/>
      <c r="Z18" s="296"/>
      <c r="AA18" s="296"/>
      <c r="AB18" s="296"/>
      <c r="AC18" s="296"/>
      <c r="AD18" s="296"/>
      <c r="AE18" s="296"/>
      <c r="AF18" s="296"/>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row>
    <row r="19" spans="1:67" s="58" customFormat="1" ht="76.5" x14ac:dyDescent="0.2">
      <c r="A19" s="403" t="s">
        <v>1419</v>
      </c>
      <c r="B19" s="253" t="s">
        <v>1409</v>
      </c>
      <c r="C19" s="256" t="s">
        <v>1091</v>
      </c>
      <c r="D19" s="256" t="s">
        <v>1135</v>
      </c>
      <c r="E19" s="256" t="s">
        <v>1232</v>
      </c>
      <c r="F19" s="257"/>
      <c r="G19" s="257"/>
      <c r="H19" s="257">
        <v>1</v>
      </c>
      <c r="I19" s="257"/>
      <c r="J19" s="257"/>
      <c r="K19" s="257">
        <v>1</v>
      </c>
      <c r="L19" s="257"/>
      <c r="M19" s="257"/>
      <c r="N19" s="257">
        <v>1</v>
      </c>
      <c r="O19" s="257"/>
      <c r="P19" s="257"/>
      <c r="Q19" s="254">
        <v>1</v>
      </c>
      <c r="R19" s="255">
        <f t="shared" si="0"/>
        <v>4</v>
      </c>
      <c r="S19" s="253" t="s">
        <v>960</v>
      </c>
      <c r="T19" s="253" t="s">
        <v>956</v>
      </c>
      <c r="U19" s="253"/>
      <c r="V19" s="256" t="s">
        <v>1324</v>
      </c>
      <c r="W19" s="256" t="s">
        <v>1327</v>
      </c>
      <c r="X19" s="290"/>
      <c r="Y19" s="296"/>
      <c r="Z19" s="296"/>
      <c r="AA19" s="296"/>
      <c r="AB19" s="296"/>
      <c r="AC19" s="296"/>
      <c r="AD19" s="296"/>
      <c r="AE19" s="296"/>
      <c r="AF19" s="296"/>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row>
    <row r="20" spans="1:67" s="58" customFormat="1" ht="76.5" x14ac:dyDescent="0.2">
      <c r="A20" s="403" t="s">
        <v>1419</v>
      </c>
      <c r="B20" s="253" t="s">
        <v>1409</v>
      </c>
      <c r="C20" s="253" t="s">
        <v>1091</v>
      </c>
      <c r="D20" s="253" t="s">
        <v>1136</v>
      </c>
      <c r="E20" s="258" t="s">
        <v>1233</v>
      </c>
      <c r="F20" s="254"/>
      <c r="G20" s="254"/>
      <c r="H20" s="254">
        <v>1</v>
      </c>
      <c r="I20" s="254"/>
      <c r="J20" s="254"/>
      <c r="K20" s="254">
        <v>1</v>
      </c>
      <c r="L20" s="254"/>
      <c r="M20" s="254"/>
      <c r="N20" s="254">
        <v>1</v>
      </c>
      <c r="O20" s="254"/>
      <c r="P20" s="254"/>
      <c r="Q20" s="254">
        <v>1</v>
      </c>
      <c r="R20" s="255">
        <f t="shared" si="0"/>
        <v>4</v>
      </c>
      <c r="S20" s="253" t="s">
        <v>1329</v>
      </c>
      <c r="T20" s="253" t="s">
        <v>956</v>
      </c>
      <c r="U20" s="253"/>
      <c r="V20" s="253" t="s">
        <v>1324</v>
      </c>
      <c r="W20" s="253"/>
      <c r="X20" s="290"/>
      <c r="Y20" s="296"/>
      <c r="Z20" s="296"/>
      <c r="AA20" s="296"/>
      <c r="AB20" s="296"/>
      <c r="AC20" s="296"/>
      <c r="AD20" s="296"/>
      <c r="AE20" s="296"/>
      <c r="AF20" s="296"/>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row>
    <row r="21" spans="1:67" s="58" customFormat="1" ht="114.75" x14ac:dyDescent="0.2">
      <c r="A21" s="403" t="s">
        <v>1419</v>
      </c>
      <c r="B21" s="253" t="s">
        <v>1410</v>
      </c>
      <c r="C21" s="253" t="s">
        <v>1092</v>
      </c>
      <c r="D21" s="253" t="s">
        <v>1137</v>
      </c>
      <c r="E21" s="253" t="s">
        <v>1234</v>
      </c>
      <c r="F21" s="254">
        <v>1</v>
      </c>
      <c r="G21" s="254">
        <v>1</v>
      </c>
      <c r="H21" s="254">
        <v>1</v>
      </c>
      <c r="I21" s="254">
        <v>1</v>
      </c>
      <c r="J21" s="254">
        <v>1</v>
      </c>
      <c r="K21" s="254">
        <v>1</v>
      </c>
      <c r="L21" s="254">
        <v>1</v>
      </c>
      <c r="M21" s="254">
        <v>1</v>
      </c>
      <c r="N21" s="254">
        <v>1</v>
      </c>
      <c r="O21" s="254">
        <v>1</v>
      </c>
      <c r="P21" s="254">
        <v>1</v>
      </c>
      <c r="Q21" s="254">
        <v>1</v>
      </c>
      <c r="R21" s="255">
        <f t="shared" si="0"/>
        <v>12</v>
      </c>
      <c r="S21" s="253" t="s">
        <v>965</v>
      </c>
      <c r="T21" s="253" t="s">
        <v>1432</v>
      </c>
      <c r="U21" s="253"/>
      <c r="V21" s="253"/>
      <c r="W21" s="253" t="s">
        <v>1432</v>
      </c>
      <c r="X21" s="290"/>
      <c r="Y21" s="296"/>
      <c r="Z21" s="296"/>
      <c r="AA21" s="296"/>
      <c r="AB21" s="296"/>
      <c r="AC21" s="296"/>
      <c r="AD21" s="296"/>
      <c r="AE21" s="296"/>
      <c r="AF21" s="296"/>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c r="BN21" s="290"/>
      <c r="BO21" s="290"/>
    </row>
    <row r="22" spans="1:67" s="58" customFormat="1" ht="114.75" x14ac:dyDescent="0.2">
      <c r="A22" s="403" t="s">
        <v>1419</v>
      </c>
      <c r="B22" s="253" t="s">
        <v>1410</v>
      </c>
      <c r="C22" s="253" t="s">
        <v>1092</v>
      </c>
      <c r="D22" s="253" t="s">
        <v>1138</v>
      </c>
      <c r="E22" s="253" t="s">
        <v>1235</v>
      </c>
      <c r="F22" s="254"/>
      <c r="G22" s="254"/>
      <c r="H22" s="254">
        <v>1</v>
      </c>
      <c r="I22" s="254"/>
      <c r="J22" s="254"/>
      <c r="K22" s="254">
        <v>1</v>
      </c>
      <c r="L22" s="254"/>
      <c r="M22" s="254"/>
      <c r="N22" s="254">
        <v>1</v>
      </c>
      <c r="O22" s="254"/>
      <c r="P22" s="254"/>
      <c r="Q22" s="254">
        <v>1</v>
      </c>
      <c r="R22" s="255">
        <f t="shared" si="0"/>
        <v>4</v>
      </c>
      <c r="S22" s="253" t="s">
        <v>1333</v>
      </c>
      <c r="T22" s="253" t="s">
        <v>1432</v>
      </c>
      <c r="U22" s="253"/>
      <c r="V22" s="253"/>
      <c r="W22" s="253"/>
      <c r="X22" s="290"/>
      <c r="Y22" s="296"/>
      <c r="Z22" s="296"/>
      <c r="AA22" s="296"/>
      <c r="AB22" s="296"/>
      <c r="AC22" s="296"/>
      <c r="AD22" s="296"/>
      <c r="AE22" s="296"/>
      <c r="AF22" s="296"/>
      <c r="AG22" s="290"/>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0"/>
      <c r="BN22" s="290"/>
      <c r="BO22" s="290"/>
    </row>
    <row r="23" spans="1:67" s="58" customFormat="1" ht="113.25" customHeight="1" x14ac:dyDescent="0.2">
      <c r="A23" s="403" t="s">
        <v>1419</v>
      </c>
      <c r="B23" s="253" t="s">
        <v>1410</v>
      </c>
      <c r="C23" s="253" t="s">
        <v>1093</v>
      </c>
      <c r="D23" s="253" t="s">
        <v>1139</v>
      </c>
      <c r="E23" s="253" t="s">
        <v>1236</v>
      </c>
      <c r="F23" s="254"/>
      <c r="G23" s="254"/>
      <c r="H23" s="254">
        <v>1</v>
      </c>
      <c r="I23" s="254"/>
      <c r="J23" s="254"/>
      <c r="K23" s="254">
        <v>1</v>
      </c>
      <c r="L23" s="254"/>
      <c r="M23" s="254"/>
      <c r="N23" s="254">
        <v>1</v>
      </c>
      <c r="O23" s="254"/>
      <c r="P23" s="254"/>
      <c r="Q23" s="254">
        <v>1</v>
      </c>
      <c r="R23" s="255">
        <f t="shared" si="0"/>
        <v>4</v>
      </c>
      <c r="S23" s="253" t="s">
        <v>956</v>
      </c>
      <c r="T23" s="253" t="s">
        <v>1330</v>
      </c>
      <c r="U23" s="253"/>
      <c r="V23" s="253" t="s">
        <v>1332</v>
      </c>
      <c r="W23" s="253"/>
      <c r="X23" s="290"/>
      <c r="Y23" s="296"/>
      <c r="Z23" s="296"/>
      <c r="AA23" s="296"/>
      <c r="AB23" s="296"/>
      <c r="AC23" s="296"/>
      <c r="AD23" s="296"/>
      <c r="AE23" s="296"/>
      <c r="AF23" s="296"/>
      <c r="AG23" s="290"/>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c r="BM23" s="290"/>
      <c r="BN23" s="290"/>
      <c r="BO23" s="290"/>
    </row>
    <row r="24" spans="1:67" s="58" customFormat="1" ht="128.25" customHeight="1" x14ac:dyDescent="0.2">
      <c r="A24" s="403" t="s">
        <v>1419</v>
      </c>
      <c r="B24" s="253" t="s">
        <v>1410</v>
      </c>
      <c r="C24" s="256" t="s">
        <v>1093</v>
      </c>
      <c r="D24" s="256" t="s">
        <v>1140</v>
      </c>
      <c r="E24" s="256" t="s">
        <v>1237</v>
      </c>
      <c r="F24" s="257"/>
      <c r="G24" s="257"/>
      <c r="H24" s="257">
        <v>1</v>
      </c>
      <c r="I24" s="257"/>
      <c r="J24" s="257"/>
      <c r="K24" s="257">
        <v>1</v>
      </c>
      <c r="L24" s="257"/>
      <c r="M24" s="257"/>
      <c r="N24" s="257">
        <v>1</v>
      </c>
      <c r="O24" s="257"/>
      <c r="P24" s="257"/>
      <c r="Q24" s="254">
        <v>1</v>
      </c>
      <c r="R24" s="255">
        <f t="shared" si="0"/>
        <v>4</v>
      </c>
      <c r="S24" s="253" t="s">
        <v>956</v>
      </c>
      <c r="T24" s="253" t="s">
        <v>1330</v>
      </c>
      <c r="U24" s="253"/>
      <c r="V24" s="256" t="s">
        <v>1332</v>
      </c>
      <c r="W24" s="256" t="s">
        <v>1335</v>
      </c>
      <c r="X24" s="290"/>
      <c r="Y24" s="296"/>
      <c r="Z24" s="296"/>
      <c r="AA24" s="296"/>
      <c r="AB24" s="296"/>
      <c r="AC24" s="296"/>
      <c r="AD24" s="296"/>
      <c r="AE24" s="296"/>
      <c r="AF24" s="296"/>
      <c r="AG24" s="290"/>
      <c r="AH24" s="290"/>
      <c r="AI24" s="290"/>
      <c r="AJ24" s="290"/>
      <c r="AK24" s="290"/>
      <c r="AL24" s="290"/>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c r="BM24" s="290"/>
      <c r="BN24" s="290"/>
      <c r="BO24" s="290"/>
    </row>
    <row r="25" spans="1:67" s="58" customFormat="1" ht="162.75" customHeight="1" x14ac:dyDescent="0.2">
      <c r="A25" s="403" t="s">
        <v>1419</v>
      </c>
      <c r="B25" s="253" t="s">
        <v>1410</v>
      </c>
      <c r="C25" s="256" t="s">
        <v>1093</v>
      </c>
      <c r="D25" s="256" t="s">
        <v>1141</v>
      </c>
      <c r="E25" s="256" t="s">
        <v>1238</v>
      </c>
      <c r="F25" s="257"/>
      <c r="G25" s="257">
        <v>1</v>
      </c>
      <c r="H25" s="257"/>
      <c r="I25" s="257"/>
      <c r="J25" s="257">
        <v>1</v>
      </c>
      <c r="K25" s="257"/>
      <c r="L25" s="257"/>
      <c r="M25" s="257">
        <v>1</v>
      </c>
      <c r="N25" s="257"/>
      <c r="O25" s="257"/>
      <c r="P25" s="257">
        <v>1</v>
      </c>
      <c r="Q25" s="404"/>
      <c r="R25" s="255">
        <f t="shared" ref="R25:R54" si="1">SUM(F25:Q25)</f>
        <v>4</v>
      </c>
      <c r="S25" s="253" t="s">
        <v>1334</v>
      </c>
      <c r="T25" s="253" t="s">
        <v>1336</v>
      </c>
      <c r="U25" s="253"/>
      <c r="V25" s="256" t="s">
        <v>1332</v>
      </c>
      <c r="W25" s="256" t="s">
        <v>1337</v>
      </c>
      <c r="X25" s="290"/>
      <c r="Y25" s="296"/>
      <c r="Z25" s="296"/>
      <c r="AA25" s="296"/>
      <c r="AB25" s="296"/>
      <c r="AC25" s="296"/>
      <c r="AD25" s="296"/>
      <c r="AE25" s="296"/>
      <c r="AF25" s="296"/>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0"/>
      <c r="BC25" s="290"/>
      <c r="BD25" s="290"/>
      <c r="BE25" s="290"/>
      <c r="BF25" s="290"/>
      <c r="BG25" s="290"/>
      <c r="BH25" s="290"/>
      <c r="BI25" s="290"/>
      <c r="BJ25" s="290"/>
      <c r="BK25" s="290"/>
      <c r="BL25" s="290"/>
      <c r="BM25" s="290"/>
      <c r="BN25" s="290"/>
      <c r="BO25" s="290"/>
    </row>
    <row r="26" spans="1:67" s="58" customFormat="1" ht="89.25" x14ac:dyDescent="0.2">
      <c r="A26" s="403" t="s">
        <v>1419</v>
      </c>
      <c r="B26" s="253" t="s">
        <v>1411</v>
      </c>
      <c r="C26" s="253" t="s">
        <v>1094</v>
      </c>
      <c r="D26" s="253" t="s">
        <v>1142</v>
      </c>
      <c r="E26" s="253" t="s">
        <v>1239</v>
      </c>
      <c r="F26" s="254"/>
      <c r="G26" s="254"/>
      <c r="H26" s="254">
        <v>1</v>
      </c>
      <c r="I26" s="254"/>
      <c r="J26" s="254"/>
      <c r="K26" s="254">
        <v>1</v>
      </c>
      <c r="L26" s="254"/>
      <c r="M26" s="254"/>
      <c r="N26" s="254">
        <v>1</v>
      </c>
      <c r="O26" s="254"/>
      <c r="P26" s="254"/>
      <c r="Q26" s="261">
        <v>1</v>
      </c>
      <c r="R26" s="255">
        <f t="shared" si="1"/>
        <v>4</v>
      </c>
      <c r="S26" s="253" t="s">
        <v>965</v>
      </c>
      <c r="T26" s="253"/>
      <c r="U26" s="253"/>
      <c r="V26" s="253" t="s">
        <v>1338</v>
      </c>
      <c r="W26" s="253"/>
      <c r="X26" s="290"/>
      <c r="Y26" s="296"/>
      <c r="Z26" s="296"/>
      <c r="AA26" s="296"/>
      <c r="AB26" s="296"/>
      <c r="AC26" s="296"/>
      <c r="AD26" s="296"/>
      <c r="AE26" s="296"/>
      <c r="AF26" s="296"/>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0"/>
      <c r="BC26" s="290"/>
      <c r="BD26" s="290"/>
      <c r="BE26" s="290"/>
      <c r="BF26" s="290"/>
      <c r="BG26" s="290"/>
      <c r="BH26" s="290"/>
      <c r="BI26" s="290"/>
      <c r="BJ26" s="290"/>
      <c r="BK26" s="290"/>
      <c r="BL26" s="290"/>
      <c r="BM26" s="290"/>
      <c r="BN26" s="290"/>
      <c r="BO26" s="290"/>
    </row>
    <row r="27" spans="1:67" s="58" customFormat="1" ht="89.25" x14ac:dyDescent="0.2">
      <c r="A27" s="403" t="s">
        <v>1419</v>
      </c>
      <c r="B27" s="253" t="s">
        <v>1411</v>
      </c>
      <c r="C27" s="256" t="s">
        <v>1094</v>
      </c>
      <c r="D27" s="256" t="s">
        <v>1143</v>
      </c>
      <c r="E27" s="256" t="s">
        <v>1240</v>
      </c>
      <c r="F27" s="257"/>
      <c r="G27" s="257"/>
      <c r="H27" s="257">
        <v>1</v>
      </c>
      <c r="I27" s="257"/>
      <c r="J27" s="257"/>
      <c r="K27" s="257">
        <v>1</v>
      </c>
      <c r="L27" s="257"/>
      <c r="M27" s="257"/>
      <c r="N27" s="257">
        <v>1</v>
      </c>
      <c r="O27" s="257"/>
      <c r="P27" s="257">
        <v>1</v>
      </c>
      <c r="Q27" s="257"/>
      <c r="R27" s="255">
        <f t="shared" si="1"/>
        <v>4</v>
      </c>
      <c r="S27" s="253" t="s">
        <v>1339</v>
      </c>
      <c r="T27" s="253" t="s">
        <v>1340</v>
      </c>
      <c r="U27" s="253" t="s">
        <v>965</v>
      </c>
      <c r="V27" s="256" t="s">
        <v>1338</v>
      </c>
      <c r="W27" s="256"/>
      <c r="X27" s="290"/>
      <c r="Y27" s="296"/>
      <c r="Z27" s="296"/>
      <c r="AA27" s="296"/>
      <c r="AB27" s="296"/>
      <c r="AC27" s="296"/>
      <c r="AD27" s="296"/>
      <c r="AE27" s="296"/>
      <c r="AF27" s="296"/>
      <c r="AG27" s="290"/>
      <c r="AH27" s="290"/>
      <c r="AI27" s="290"/>
      <c r="AJ27" s="290"/>
      <c r="AK27" s="290"/>
      <c r="AL27" s="290"/>
      <c r="AM27" s="290"/>
      <c r="AN27" s="290"/>
      <c r="AO27" s="290"/>
      <c r="AP27" s="290"/>
      <c r="AQ27" s="290"/>
      <c r="AR27" s="290"/>
      <c r="AS27" s="290"/>
      <c r="AT27" s="290"/>
      <c r="AU27" s="290"/>
      <c r="AV27" s="290"/>
      <c r="AW27" s="290"/>
      <c r="AX27" s="290"/>
      <c r="AY27" s="290"/>
      <c r="AZ27" s="290"/>
      <c r="BA27" s="290"/>
      <c r="BB27" s="290"/>
      <c r="BC27" s="290"/>
      <c r="BD27" s="290"/>
      <c r="BE27" s="290"/>
      <c r="BF27" s="290"/>
      <c r="BG27" s="290"/>
      <c r="BH27" s="290"/>
      <c r="BI27" s="290"/>
      <c r="BJ27" s="290"/>
      <c r="BK27" s="290"/>
      <c r="BL27" s="290"/>
      <c r="BM27" s="290"/>
      <c r="BN27" s="290"/>
      <c r="BO27" s="290"/>
    </row>
    <row r="28" spans="1:67" s="58" customFormat="1" ht="89.25" x14ac:dyDescent="0.2">
      <c r="A28" s="403" t="s">
        <v>1419</v>
      </c>
      <c r="B28" s="253" t="s">
        <v>1411</v>
      </c>
      <c r="C28" s="256" t="s">
        <v>1094</v>
      </c>
      <c r="D28" s="256" t="s">
        <v>1144</v>
      </c>
      <c r="E28" s="256" t="s">
        <v>1241</v>
      </c>
      <c r="F28" s="257"/>
      <c r="G28" s="257"/>
      <c r="H28" s="257">
        <v>1</v>
      </c>
      <c r="I28" s="257"/>
      <c r="J28" s="257"/>
      <c r="K28" s="257">
        <v>1</v>
      </c>
      <c r="L28" s="257"/>
      <c r="M28" s="257"/>
      <c r="N28" s="257">
        <v>1</v>
      </c>
      <c r="O28" s="257"/>
      <c r="P28" s="257"/>
      <c r="Q28" s="262">
        <v>1</v>
      </c>
      <c r="R28" s="255">
        <f t="shared" si="1"/>
        <v>4</v>
      </c>
      <c r="S28" s="253" t="s">
        <v>965</v>
      </c>
      <c r="T28" s="253"/>
      <c r="U28" s="253"/>
      <c r="V28" s="256" t="s">
        <v>1338</v>
      </c>
      <c r="W28" s="256"/>
      <c r="X28" s="290"/>
      <c r="Y28" s="296"/>
      <c r="Z28" s="296"/>
      <c r="AA28" s="296"/>
      <c r="AB28" s="296"/>
      <c r="AC28" s="296"/>
      <c r="AD28" s="296"/>
      <c r="AE28" s="296"/>
      <c r="AF28" s="296"/>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0"/>
      <c r="BN28" s="290"/>
      <c r="BO28" s="290"/>
    </row>
    <row r="29" spans="1:67" s="58" customFormat="1" ht="89.25" x14ac:dyDescent="0.2">
      <c r="A29" s="403" t="s">
        <v>1419</v>
      </c>
      <c r="B29" s="253" t="s">
        <v>1411</v>
      </c>
      <c r="C29" s="256" t="s">
        <v>1095</v>
      </c>
      <c r="D29" s="256" t="s">
        <v>1145</v>
      </c>
      <c r="E29" s="256" t="s">
        <v>1242</v>
      </c>
      <c r="F29" s="257"/>
      <c r="G29" s="257"/>
      <c r="H29" s="257">
        <v>1</v>
      </c>
      <c r="I29" s="257"/>
      <c r="J29" s="257"/>
      <c r="K29" s="257"/>
      <c r="L29" s="257"/>
      <c r="M29" s="257"/>
      <c r="N29" s="257"/>
      <c r="O29" s="257"/>
      <c r="P29" s="257"/>
      <c r="Q29" s="257"/>
      <c r="R29" s="255">
        <f t="shared" si="1"/>
        <v>1</v>
      </c>
      <c r="S29" s="253" t="s">
        <v>965</v>
      </c>
      <c r="T29" s="253" t="s">
        <v>1341</v>
      </c>
      <c r="U29" s="253"/>
      <c r="V29" s="256" t="s">
        <v>1338</v>
      </c>
      <c r="W29" s="256"/>
      <c r="X29" s="290"/>
      <c r="Y29" s="296"/>
      <c r="Z29" s="296"/>
      <c r="AA29" s="296"/>
      <c r="AB29" s="296"/>
      <c r="AC29" s="296"/>
      <c r="AD29" s="296"/>
      <c r="AE29" s="296"/>
      <c r="AF29" s="296"/>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c r="BI29" s="290"/>
      <c r="BJ29" s="290"/>
      <c r="BK29" s="290"/>
      <c r="BL29" s="290"/>
      <c r="BM29" s="290"/>
      <c r="BN29" s="290"/>
      <c r="BO29" s="290"/>
    </row>
    <row r="30" spans="1:67" s="58" customFormat="1" ht="89.25" x14ac:dyDescent="0.2">
      <c r="A30" s="403" t="s">
        <v>1419</v>
      </c>
      <c r="B30" s="253" t="s">
        <v>1411</v>
      </c>
      <c r="C30" s="253" t="s">
        <v>1095</v>
      </c>
      <c r="D30" s="253" t="s">
        <v>1146</v>
      </c>
      <c r="E30" s="253" t="s">
        <v>1243</v>
      </c>
      <c r="F30" s="254"/>
      <c r="G30" s="254"/>
      <c r="H30" s="254"/>
      <c r="I30" s="254"/>
      <c r="J30" s="254"/>
      <c r="K30" s="254">
        <v>1</v>
      </c>
      <c r="L30" s="254"/>
      <c r="M30" s="254"/>
      <c r="N30" s="254"/>
      <c r="O30" s="254"/>
      <c r="P30" s="254"/>
      <c r="Q30" s="254"/>
      <c r="R30" s="255">
        <f t="shared" si="1"/>
        <v>1</v>
      </c>
      <c r="S30" s="253" t="s">
        <v>966</v>
      </c>
      <c r="T30" s="253" t="s">
        <v>957</v>
      </c>
      <c r="U30" s="253"/>
      <c r="V30" s="253" t="s">
        <v>1338</v>
      </c>
      <c r="W30" s="253"/>
      <c r="X30" s="290"/>
      <c r="Y30" s="296"/>
      <c r="Z30" s="296"/>
      <c r="AA30" s="296"/>
      <c r="AB30" s="296"/>
      <c r="AC30" s="296"/>
      <c r="AD30" s="296"/>
      <c r="AE30" s="296"/>
      <c r="AF30" s="296"/>
      <c r="AG30" s="290"/>
      <c r="AH30" s="290"/>
      <c r="AI30" s="290"/>
      <c r="AJ30" s="290"/>
      <c r="AK30" s="290"/>
      <c r="AL30" s="290"/>
      <c r="AM30" s="290"/>
      <c r="AN30" s="290"/>
      <c r="AO30" s="290"/>
      <c r="AP30" s="290"/>
      <c r="AQ30" s="290"/>
      <c r="AR30" s="290"/>
      <c r="AS30" s="290"/>
      <c r="AT30" s="290"/>
      <c r="AU30" s="290"/>
      <c r="AV30" s="290"/>
      <c r="AW30" s="290"/>
      <c r="AX30" s="290"/>
      <c r="AY30" s="290"/>
      <c r="AZ30" s="290"/>
      <c r="BA30" s="290"/>
      <c r="BB30" s="290"/>
      <c r="BC30" s="290"/>
      <c r="BD30" s="290"/>
      <c r="BE30" s="290"/>
      <c r="BF30" s="290"/>
      <c r="BG30" s="290"/>
      <c r="BH30" s="290"/>
      <c r="BI30" s="290"/>
      <c r="BJ30" s="290"/>
      <c r="BK30" s="290"/>
      <c r="BL30" s="290"/>
      <c r="BM30" s="290"/>
      <c r="BN30" s="290"/>
      <c r="BO30" s="290"/>
    </row>
    <row r="31" spans="1:67" s="58" customFormat="1" ht="89.25" x14ac:dyDescent="0.2">
      <c r="A31" s="403" t="s">
        <v>1419</v>
      </c>
      <c r="B31" s="253" t="s">
        <v>1411</v>
      </c>
      <c r="C31" s="256" t="s">
        <v>1095</v>
      </c>
      <c r="D31" s="256" t="s">
        <v>1147</v>
      </c>
      <c r="E31" s="256" t="s">
        <v>1244</v>
      </c>
      <c r="F31" s="257"/>
      <c r="G31" s="257"/>
      <c r="H31" s="257"/>
      <c r="I31" s="257"/>
      <c r="J31" s="257"/>
      <c r="K31" s="257"/>
      <c r="L31" s="257"/>
      <c r="M31" s="257"/>
      <c r="N31" s="257"/>
      <c r="O31" s="257">
        <v>1</v>
      </c>
      <c r="P31" s="257"/>
      <c r="Q31" s="257"/>
      <c r="R31" s="255">
        <f t="shared" si="1"/>
        <v>1</v>
      </c>
      <c r="S31" s="253" t="s">
        <v>956</v>
      </c>
      <c r="T31" s="253" t="s">
        <v>957</v>
      </c>
      <c r="U31" s="253" t="s">
        <v>965</v>
      </c>
      <c r="V31" s="256" t="s">
        <v>1338</v>
      </c>
      <c r="W31" s="256"/>
      <c r="X31" s="290"/>
      <c r="Y31" s="296"/>
      <c r="Z31" s="296"/>
      <c r="AA31" s="296"/>
      <c r="AB31" s="296"/>
      <c r="AC31" s="296"/>
      <c r="AD31" s="296"/>
      <c r="AE31" s="296"/>
      <c r="AF31" s="296"/>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0"/>
      <c r="BG31" s="290"/>
      <c r="BH31" s="290"/>
      <c r="BI31" s="290"/>
      <c r="BJ31" s="290"/>
      <c r="BK31" s="290"/>
      <c r="BL31" s="290"/>
      <c r="BM31" s="290"/>
      <c r="BN31" s="290"/>
      <c r="BO31" s="290"/>
    </row>
    <row r="32" spans="1:67" s="58" customFormat="1" ht="89.25" x14ac:dyDescent="0.2">
      <c r="A32" s="403" t="s">
        <v>1419</v>
      </c>
      <c r="B32" s="253" t="s">
        <v>1411</v>
      </c>
      <c r="C32" s="253" t="s">
        <v>1095</v>
      </c>
      <c r="D32" s="253" t="s">
        <v>1148</v>
      </c>
      <c r="E32" s="253" t="s">
        <v>1245</v>
      </c>
      <c r="F32" s="254"/>
      <c r="G32" s="254"/>
      <c r="H32" s="254"/>
      <c r="I32" s="254"/>
      <c r="J32" s="254"/>
      <c r="K32" s="254"/>
      <c r="L32" s="254"/>
      <c r="M32" s="254"/>
      <c r="N32" s="254"/>
      <c r="O32" s="254"/>
      <c r="P32" s="254"/>
      <c r="Q32" s="261">
        <v>1</v>
      </c>
      <c r="R32" s="255">
        <f t="shared" si="1"/>
        <v>1</v>
      </c>
      <c r="S32" s="253" t="s">
        <v>957</v>
      </c>
      <c r="T32" s="253" t="s">
        <v>966</v>
      </c>
      <c r="U32" s="253"/>
      <c r="V32" s="253" t="s">
        <v>1338</v>
      </c>
      <c r="W32" s="253"/>
      <c r="X32" s="290"/>
      <c r="Y32" s="296"/>
      <c r="Z32" s="296"/>
      <c r="AA32" s="296"/>
      <c r="AB32" s="296"/>
      <c r="AC32" s="296"/>
      <c r="AD32" s="296"/>
      <c r="AE32" s="296"/>
      <c r="AF32" s="296"/>
      <c r="AG32" s="290"/>
      <c r="AH32" s="290"/>
      <c r="AI32" s="290"/>
      <c r="AJ32" s="290"/>
      <c r="AK32" s="290"/>
      <c r="AL32" s="290"/>
      <c r="AM32" s="290"/>
      <c r="AN32" s="290"/>
      <c r="AO32" s="290"/>
      <c r="AP32" s="290"/>
      <c r="AQ32" s="290"/>
      <c r="AR32" s="290"/>
      <c r="AS32" s="290"/>
      <c r="AT32" s="290"/>
      <c r="AU32" s="290"/>
      <c r="AV32" s="290"/>
      <c r="AW32" s="290"/>
      <c r="AX32" s="290"/>
      <c r="AY32" s="290"/>
      <c r="AZ32" s="290"/>
      <c r="BA32" s="290"/>
      <c r="BB32" s="290"/>
      <c r="BC32" s="290"/>
      <c r="BD32" s="290"/>
      <c r="BE32" s="290"/>
      <c r="BF32" s="290"/>
      <c r="BG32" s="290"/>
      <c r="BH32" s="290"/>
      <c r="BI32" s="290"/>
      <c r="BJ32" s="290"/>
      <c r="BK32" s="290"/>
      <c r="BL32" s="290"/>
      <c r="BM32" s="290"/>
      <c r="BN32" s="290"/>
      <c r="BO32" s="290"/>
    </row>
    <row r="33" spans="1:67" s="58" customFormat="1" ht="89.25" x14ac:dyDescent="0.2">
      <c r="A33" s="403" t="s">
        <v>1419</v>
      </c>
      <c r="B33" s="253" t="s">
        <v>1411</v>
      </c>
      <c r="C33" s="256" t="s">
        <v>1095</v>
      </c>
      <c r="D33" s="256" t="s">
        <v>1149</v>
      </c>
      <c r="E33" s="256" t="s">
        <v>1246</v>
      </c>
      <c r="F33" s="257"/>
      <c r="G33" s="257"/>
      <c r="H33" s="257">
        <v>1</v>
      </c>
      <c r="I33" s="257"/>
      <c r="J33" s="257"/>
      <c r="K33" s="257"/>
      <c r="L33" s="257"/>
      <c r="M33" s="257"/>
      <c r="N33" s="257"/>
      <c r="O33" s="257"/>
      <c r="P33" s="257"/>
      <c r="Q33" s="257"/>
      <c r="R33" s="255">
        <f t="shared" si="1"/>
        <v>1</v>
      </c>
      <c r="S33" s="253" t="s">
        <v>1334</v>
      </c>
      <c r="T33" s="253" t="s">
        <v>966</v>
      </c>
      <c r="U33" s="253"/>
      <c r="V33" s="256" t="s">
        <v>1338</v>
      </c>
      <c r="W33" s="256"/>
      <c r="X33" s="290"/>
      <c r="Y33" s="296"/>
      <c r="Z33" s="296"/>
      <c r="AA33" s="296"/>
      <c r="AB33" s="296"/>
      <c r="AC33" s="296"/>
      <c r="AD33" s="296"/>
      <c r="AE33" s="296"/>
      <c r="AF33" s="296"/>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row>
    <row r="34" spans="1:67" s="58" customFormat="1" ht="89.25" x14ac:dyDescent="0.2">
      <c r="A34" s="403" t="s">
        <v>1419</v>
      </c>
      <c r="B34" s="253" t="s">
        <v>1411</v>
      </c>
      <c r="C34" s="253" t="s">
        <v>1095</v>
      </c>
      <c r="D34" s="253" t="s">
        <v>1150</v>
      </c>
      <c r="E34" s="253" t="s">
        <v>1247</v>
      </c>
      <c r="F34" s="254"/>
      <c r="G34" s="254"/>
      <c r="H34" s="254"/>
      <c r="I34" s="254"/>
      <c r="J34" s="254">
        <v>1</v>
      </c>
      <c r="K34" s="254"/>
      <c r="L34" s="254"/>
      <c r="M34" s="254"/>
      <c r="N34" s="254"/>
      <c r="O34" s="254"/>
      <c r="P34" s="254"/>
      <c r="Q34" s="254"/>
      <c r="R34" s="255">
        <f t="shared" si="1"/>
        <v>1</v>
      </c>
      <c r="S34" s="253" t="s">
        <v>1334</v>
      </c>
      <c r="T34" s="253" t="s">
        <v>966</v>
      </c>
      <c r="U34" s="253"/>
      <c r="V34" s="253" t="s">
        <v>1338</v>
      </c>
      <c r="W34" s="253"/>
      <c r="X34" s="290"/>
      <c r="Y34" s="296"/>
      <c r="Z34" s="296"/>
      <c r="AA34" s="296"/>
      <c r="AB34" s="296"/>
      <c r="AC34" s="296"/>
      <c r="AD34" s="296"/>
      <c r="AE34" s="296"/>
      <c r="AF34" s="296"/>
      <c r="AG34" s="290"/>
      <c r="AH34" s="290"/>
      <c r="AI34" s="290"/>
      <c r="AJ34" s="290"/>
      <c r="AK34" s="290"/>
      <c r="AL34" s="290"/>
      <c r="AM34" s="290"/>
      <c r="AN34" s="290"/>
      <c r="AO34" s="290"/>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c r="BM34" s="290"/>
      <c r="BN34" s="290"/>
      <c r="BO34" s="290"/>
    </row>
    <row r="35" spans="1:67" s="58" customFormat="1" ht="102" x14ac:dyDescent="0.2">
      <c r="A35" s="403" t="s">
        <v>1419</v>
      </c>
      <c r="B35" s="253" t="s">
        <v>1412</v>
      </c>
      <c r="C35" s="256" t="s">
        <v>1096</v>
      </c>
      <c r="D35" s="256" t="s">
        <v>1151</v>
      </c>
      <c r="E35" s="256" t="s">
        <v>1248</v>
      </c>
      <c r="F35" s="257">
        <v>1</v>
      </c>
      <c r="G35" s="257">
        <v>1</v>
      </c>
      <c r="H35" s="257">
        <v>1</v>
      </c>
      <c r="I35" s="257">
        <v>1</v>
      </c>
      <c r="J35" s="257">
        <v>1</v>
      </c>
      <c r="K35" s="257">
        <v>1</v>
      </c>
      <c r="L35" s="257">
        <v>1</v>
      </c>
      <c r="M35" s="257">
        <v>1</v>
      </c>
      <c r="N35" s="257">
        <v>1</v>
      </c>
      <c r="O35" s="257">
        <v>1</v>
      </c>
      <c r="P35" s="257">
        <v>1</v>
      </c>
      <c r="Q35" s="262">
        <v>1</v>
      </c>
      <c r="R35" s="255">
        <f t="shared" si="1"/>
        <v>12</v>
      </c>
      <c r="S35" s="253" t="s">
        <v>971</v>
      </c>
      <c r="T35" s="253" t="s">
        <v>956</v>
      </c>
      <c r="U35" s="253"/>
      <c r="V35" s="256" t="s">
        <v>1342</v>
      </c>
      <c r="W35" s="256" t="s">
        <v>1343</v>
      </c>
      <c r="X35" s="290"/>
      <c r="Y35" s="296"/>
      <c r="Z35" s="296"/>
      <c r="AA35" s="296"/>
      <c r="AB35" s="296"/>
      <c r="AC35" s="296"/>
      <c r="AD35" s="296"/>
      <c r="AE35" s="296"/>
      <c r="AF35" s="296"/>
      <c r="AG35" s="290"/>
      <c r="AH35" s="290"/>
      <c r="AI35" s="290"/>
      <c r="AJ35" s="290"/>
      <c r="AK35" s="290"/>
      <c r="AL35" s="290"/>
      <c r="AM35" s="290"/>
      <c r="AN35" s="290"/>
      <c r="AO35" s="290"/>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c r="BN35" s="290"/>
      <c r="BO35" s="290"/>
    </row>
    <row r="36" spans="1:67" s="58" customFormat="1" ht="108" customHeight="1" x14ac:dyDescent="0.2">
      <c r="A36" s="403" t="s">
        <v>1419</v>
      </c>
      <c r="B36" s="253" t="s">
        <v>1412</v>
      </c>
      <c r="C36" s="253" t="s">
        <v>1096</v>
      </c>
      <c r="D36" s="253" t="s">
        <v>1152</v>
      </c>
      <c r="E36" s="253" t="s">
        <v>1249</v>
      </c>
      <c r="F36" s="254"/>
      <c r="G36" s="254"/>
      <c r="H36" s="254"/>
      <c r="I36" s="254"/>
      <c r="J36" s="254"/>
      <c r="K36" s="254">
        <v>1</v>
      </c>
      <c r="L36" s="254"/>
      <c r="M36" s="254"/>
      <c r="N36" s="254"/>
      <c r="O36" s="254"/>
      <c r="P36" s="254"/>
      <c r="Q36" s="254"/>
      <c r="R36" s="255">
        <f t="shared" si="1"/>
        <v>1</v>
      </c>
      <c r="S36" s="253" t="s">
        <v>956</v>
      </c>
      <c r="T36" s="253" t="s">
        <v>1344</v>
      </c>
      <c r="U36" s="253" t="s">
        <v>965</v>
      </c>
      <c r="V36" s="253" t="s">
        <v>1342</v>
      </c>
      <c r="W36" s="253" t="s">
        <v>1345</v>
      </c>
      <c r="X36" s="290"/>
      <c r="Y36" s="296"/>
      <c r="Z36" s="296"/>
      <c r="AA36" s="296"/>
      <c r="AB36" s="296"/>
      <c r="AC36" s="296"/>
      <c r="AD36" s="296"/>
      <c r="AE36" s="296"/>
      <c r="AF36" s="296"/>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row>
    <row r="37" spans="1:67" s="58" customFormat="1" ht="102" x14ac:dyDescent="0.2">
      <c r="A37" s="403" t="s">
        <v>1419</v>
      </c>
      <c r="B37" s="253" t="s">
        <v>1412</v>
      </c>
      <c r="C37" s="256" t="s">
        <v>1096</v>
      </c>
      <c r="D37" s="256" t="s">
        <v>1153</v>
      </c>
      <c r="E37" s="256" t="s">
        <v>1250</v>
      </c>
      <c r="F37" s="257"/>
      <c r="G37" s="257"/>
      <c r="H37" s="257"/>
      <c r="I37" s="257"/>
      <c r="J37" s="257"/>
      <c r="K37" s="257"/>
      <c r="L37" s="257"/>
      <c r="M37" s="257"/>
      <c r="N37" s="257">
        <v>1</v>
      </c>
      <c r="O37" s="257"/>
      <c r="P37" s="257"/>
      <c r="Q37" s="257"/>
      <c r="R37" s="255">
        <f t="shared" si="1"/>
        <v>1</v>
      </c>
      <c r="S37" s="253" t="s">
        <v>1334</v>
      </c>
      <c r="T37" s="253" t="s">
        <v>966</v>
      </c>
      <c r="U37" s="253"/>
      <c r="V37" s="256" t="s">
        <v>1342</v>
      </c>
      <c r="W37" s="256" t="s">
        <v>1346</v>
      </c>
      <c r="X37" s="290"/>
      <c r="Y37" s="296"/>
      <c r="Z37" s="296"/>
      <c r="AA37" s="296"/>
      <c r="AB37" s="296"/>
      <c r="AC37" s="296"/>
      <c r="AD37" s="296"/>
      <c r="AE37" s="296"/>
      <c r="AF37" s="296"/>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row>
    <row r="38" spans="1:67" s="58" customFormat="1" ht="102" x14ac:dyDescent="0.2">
      <c r="A38" s="403" t="s">
        <v>1419</v>
      </c>
      <c r="B38" s="253" t="s">
        <v>1412</v>
      </c>
      <c r="C38" s="253" t="s">
        <v>1096</v>
      </c>
      <c r="D38" s="253" t="s">
        <v>1154</v>
      </c>
      <c r="E38" s="253" t="s">
        <v>1251</v>
      </c>
      <c r="F38" s="254"/>
      <c r="G38" s="254"/>
      <c r="H38" s="254">
        <v>1</v>
      </c>
      <c r="I38" s="254"/>
      <c r="J38" s="254"/>
      <c r="K38" s="254"/>
      <c r="L38" s="254"/>
      <c r="M38" s="254"/>
      <c r="N38" s="254"/>
      <c r="O38" s="254"/>
      <c r="P38" s="254"/>
      <c r="Q38" s="254"/>
      <c r="R38" s="255">
        <f t="shared" si="1"/>
        <v>1</v>
      </c>
      <c r="S38" s="253" t="s">
        <v>1334</v>
      </c>
      <c r="T38" s="253" t="s">
        <v>966</v>
      </c>
      <c r="U38" s="253"/>
      <c r="V38" s="253" t="s">
        <v>1342</v>
      </c>
      <c r="W38" s="253"/>
      <c r="X38" s="290"/>
      <c r="Y38" s="296"/>
      <c r="Z38" s="296"/>
      <c r="AA38" s="296"/>
      <c r="AB38" s="296"/>
      <c r="AC38" s="296"/>
      <c r="AD38" s="296"/>
      <c r="AE38" s="296"/>
      <c r="AF38" s="296"/>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row>
    <row r="39" spans="1:67" s="58" customFormat="1" ht="102" x14ac:dyDescent="0.2">
      <c r="A39" s="403" t="s">
        <v>1419</v>
      </c>
      <c r="B39" s="253" t="s">
        <v>1412</v>
      </c>
      <c r="C39" s="256" t="s">
        <v>1097</v>
      </c>
      <c r="D39" s="256" t="s">
        <v>1155</v>
      </c>
      <c r="E39" s="256" t="s">
        <v>1252</v>
      </c>
      <c r="F39" s="257">
        <v>1</v>
      </c>
      <c r="G39" s="257">
        <v>1</v>
      </c>
      <c r="H39" s="257">
        <v>1</v>
      </c>
      <c r="I39" s="257">
        <v>1</v>
      </c>
      <c r="J39" s="257">
        <v>1</v>
      </c>
      <c r="K39" s="257">
        <v>1</v>
      </c>
      <c r="L39" s="257">
        <v>1</v>
      </c>
      <c r="M39" s="257">
        <v>1</v>
      </c>
      <c r="N39" s="257">
        <v>1</v>
      </c>
      <c r="O39" s="257">
        <v>1</v>
      </c>
      <c r="P39" s="257">
        <v>1</v>
      </c>
      <c r="Q39" s="262">
        <v>1</v>
      </c>
      <c r="R39" s="255">
        <f t="shared" si="1"/>
        <v>12</v>
      </c>
      <c r="S39" s="253" t="s">
        <v>1334</v>
      </c>
      <c r="T39" s="253" t="s">
        <v>966</v>
      </c>
      <c r="U39" s="253"/>
      <c r="V39" s="256" t="s">
        <v>1342</v>
      </c>
      <c r="W39" s="256"/>
      <c r="X39" s="290"/>
      <c r="Y39" s="296"/>
      <c r="Z39" s="296"/>
      <c r="AA39" s="296"/>
      <c r="AB39" s="296"/>
      <c r="AC39" s="296"/>
      <c r="AD39" s="296"/>
      <c r="AE39" s="296"/>
      <c r="AF39" s="296"/>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row>
    <row r="40" spans="1:67" s="58" customFormat="1" ht="63.75" x14ac:dyDescent="0.2">
      <c r="A40" s="403" t="s">
        <v>1419</v>
      </c>
      <c r="B40" s="253" t="s">
        <v>1413</v>
      </c>
      <c r="C40" s="253" t="s">
        <v>1098</v>
      </c>
      <c r="D40" s="253" t="s">
        <v>1156</v>
      </c>
      <c r="E40" s="253" t="s">
        <v>1253</v>
      </c>
      <c r="F40" s="254"/>
      <c r="G40" s="254"/>
      <c r="H40" s="254">
        <v>1</v>
      </c>
      <c r="I40" s="254"/>
      <c r="J40" s="254"/>
      <c r="K40" s="254"/>
      <c r="L40" s="254"/>
      <c r="M40" s="254"/>
      <c r="N40" s="254">
        <v>1</v>
      </c>
      <c r="O40" s="254"/>
      <c r="P40" s="254"/>
      <c r="Q40" s="254"/>
      <c r="R40" s="255">
        <f t="shared" si="1"/>
        <v>2</v>
      </c>
      <c r="S40" s="253" t="s">
        <v>965</v>
      </c>
      <c r="T40" s="253"/>
      <c r="U40" s="253"/>
      <c r="V40" s="253" t="s">
        <v>1347</v>
      </c>
      <c r="W40" s="253"/>
      <c r="X40" s="290"/>
      <c r="Y40" s="296"/>
      <c r="Z40" s="296"/>
      <c r="AA40" s="296"/>
      <c r="AB40" s="296"/>
      <c r="AC40" s="296"/>
      <c r="AD40" s="296"/>
      <c r="AE40" s="296"/>
      <c r="AF40" s="296"/>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row>
    <row r="41" spans="1:67" s="58" customFormat="1" ht="63.75" x14ac:dyDescent="0.2">
      <c r="A41" s="403" t="s">
        <v>1419</v>
      </c>
      <c r="B41" s="253" t="s">
        <v>1413</v>
      </c>
      <c r="C41" s="256" t="s">
        <v>1098</v>
      </c>
      <c r="D41" s="256" t="s">
        <v>1157</v>
      </c>
      <c r="E41" s="256" t="s">
        <v>1254</v>
      </c>
      <c r="F41" s="257">
        <v>1</v>
      </c>
      <c r="G41" s="257">
        <v>1</v>
      </c>
      <c r="H41" s="257">
        <v>1</v>
      </c>
      <c r="I41" s="257">
        <v>1</v>
      </c>
      <c r="J41" s="257">
        <v>1</v>
      </c>
      <c r="K41" s="257">
        <v>1</v>
      </c>
      <c r="L41" s="257">
        <v>1</v>
      </c>
      <c r="M41" s="257">
        <v>1</v>
      </c>
      <c r="N41" s="257">
        <v>1</v>
      </c>
      <c r="O41" s="257">
        <v>1</v>
      </c>
      <c r="P41" s="257">
        <v>1</v>
      </c>
      <c r="Q41" s="257">
        <v>1</v>
      </c>
      <c r="R41" s="255">
        <f t="shared" si="1"/>
        <v>12</v>
      </c>
      <c r="S41" s="253" t="s">
        <v>965</v>
      </c>
      <c r="T41" s="253"/>
      <c r="U41" s="253"/>
      <c r="V41" s="256" t="s">
        <v>1347</v>
      </c>
      <c r="W41" s="256"/>
      <c r="X41" s="290"/>
      <c r="Y41" s="296"/>
      <c r="Z41" s="296"/>
      <c r="AA41" s="296"/>
      <c r="AB41" s="296"/>
      <c r="AC41" s="296"/>
      <c r="AD41" s="296"/>
      <c r="AE41" s="296"/>
      <c r="AF41" s="296"/>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row>
    <row r="42" spans="1:67" s="58" customFormat="1" ht="63.75" x14ac:dyDescent="0.2">
      <c r="A42" s="403" t="s">
        <v>1419</v>
      </c>
      <c r="B42" s="253" t="s">
        <v>1413</v>
      </c>
      <c r="C42" s="253" t="s">
        <v>1098</v>
      </c>
      <c r="D42" s="253" t="s">
        <v>1158</v>
      </c>
      <c r="E42" s="253" t="s">
        <v>1255</v>
      </c>
      <c r="F42" s="254"/>
      <c r="G42" s="254"/>
      <c r="H42" s="254">
        <v>1</v>
      </c>
      <c r="I42" s="254"/>
      <c r="J42" s="254"/>
      <c r="K42" s="254">
        <v>1</v>
      </c>
      <c r="L42" s="254"/>
      <c r="M42" s="254"/>
      <c r="N42" s="254">
        <v>1</v>
      </c>
      <c r="O42" s="254"/>
      <c r="P42" s="254"/>
      <c r="Q42" s="257">
        <v>1</v>
      </c>
      <c r="R42" s="255">
        <f t="shared" si="1"/>
        <v>4</v>
      </c>
      <c r="S42" s="253" t="s">
        <v>1348</v>
      </c>
      <c r="T42" s="253" t="s">
        <v>1331</v>
      </c>
      <c r="U42" s="253"/>
      <c r="V42" s="253" t="s">
        <v>1347</v>
      </c>
      <c r="W42" s="253" t="s">
        <v>1349</v>
      </c>
      <c r="X42" s="290"/>
      <c r="Y42" s="296"/>
      <c r="Z42" s="296"/>
      <c r="AA42" s="296"/>
      <c r="AB42" s="296"/>
      <c r="AC42" s="296"/>
      <c r="AD42" s="296"/>
      <c r="AE42" s="296"/>
      <c r="AF42" s="296"/>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row>
    <row r="43" spans="1:67" s="58" customFormat="1" ht="63.75" x14ac:dyDescent="0.2">
      <c r="A43" s="403" t="s">
        <v>1419</v>
      </c>
      <c r="B43" s="253" t="s">
        <v>1413</v>
      </c>
      <c r="C43" s="256" t="s">
        <v>1098</v>
      </c>
      <c r="D43" s="256" t="s">
        <v>1159</v>
      </c>
      <c r="E43" s="256" t="s">
        <v>1256</v>
      </c>
      <c r="F43" s="257"/>
      <c r="G43" s="257">
        <v>1</v>
      </c>
      <c r="H43" s="257"/>
      <c r="I43" s="257"/>
      <c r="J43" s="257"/>
      <c r="K43" s="257"/>
      <c r="L43" s="257">
        <v>1</v>
      </c>
      <c r="M43" s="257"/>
      <c r="N43" s="257"/>
      <c r="O43" s="257"/>
      <c r="P43" s="257">
        <v>1</v>
      </c>
      <c r="Q43" s="257"/>
      <c r="R43" s="255">
        <f t="shared" si="1"/>
        <v>3</v>
      </c>
      <c r="S43" s="253" t="s">
        <v>965</v>
      </c>
      <c r="T43" s="253"/>
      <c r="U43" s="253"/>
      <c r="V43" s="256" t="s">
        <v>1347</v>
      </c>
      <c r="W43" s="256" t="s">
        <v>1350</v>
      </c>
      <c r="X43" s="290"/>
      <c r="Y43" s="296"/>
      <c r="Z43" s="296"/>
      <c r="AA43" s="296"/>
      <c r="AB43" s="296"/>
      <c r="AC43" s="296"/>
      <c r="AD43" s="296"/>
      <c r="AE43" s="296"/>
      <c r="AF43" s="296"/>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row>
    <row r="44" spans="1:67" s="58" customFormat="1" ht="63.75" x14ac:dyDescent="0.2">
      <c r="A44" s="403" t="s">
        <v>1419</v>
      </c>
      <c r="B44" s="253" t="s">
        <v>1413</v>
      </c>
      <c r="C44" s="253" t="s">
        <v>1098</v>
      </c>
      <c r="D44" s="253" t="s">
        <v>1160</v>
      </c>
      <c r="E44" s="253" t="s">
        <v>1257</v>
      </c>
      <c r="F44" s="254"/>
      <c r="G44" s="254"/>
      <c r="H44" s="254">
        <v>1</v>
      </c>
      <c r="I44" s="254"/>
      <c r="J44" s="254"/>
      <c r="K44" s="254">
        <v>1</v>
      </c>
      <c r="L44" s="254"/>
      <c r="M44" s="254"/>
      <c r="N44" s="254">
        <v>1</v>
      </c>
      <c r="O44" s="254"/>
      <c r="P44" s="254"/>
      <c r="Q44" s="261">
        <v>1</v>
      </c>
      <c r="R44" s="255">
        <f t="shared" si="1"/>
        <v>4</v>
      </c>
      <c r="S44" s="253" t="s">
        <v>1351</v>
      </c>
      <c r="T44" s="253" t="s">
        <v>960</v>
      </c>
      <c r="U44" s="253" t="s">
        <v>1433</v>
      </c>
      <c r="V44" s="253" t="s">
        <v>1353</v>
      </c>
      <c r="W44" s="253"/>
      <c r="X44" s="290"/>
      <c r="Y44" s="296"/>
      <c r="Z44" s="296"/>
      <c r="AA44" s="296"/>
      <c r="AB44" s="296"/>
      <c r="AC44" s="296"/>
      <c r="AD44" s="296"/>
      <c r="AE44" s="296"/>
      <c r="AF44" s="296"/>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row>
    <row r="45" spans="1:67" s="58" customFormat="1" ht="63.75" x14ac:dyDescent="0.2">
      <c r="A45" s="403" t="s">
        <v>1419</v>
      </c>
      <c r="B45" s="253" t="s">
        <v>1413</v>
      </c>
      <c r="C45" s="253" t="s">
        <v>1099</v>
      </c>
      <c r="D45" s="253" t="s">
        <v>1161</v>
      </c>
      <c r="E45" s="253" t="s">
        <v>1258</v>
      </c>
      <c r="F45" s="254">
        <v>1</v>
      </c>
      <c r="G45" s="254"/>
      <c r="H45" s="254"/>
      <c r="I45" s="254"/>
      <c r="J45" s="254"/>
      <c r="K45" s="254"/>
      <c r="L45" s="254">
        <v>1</v>
      </c>
      <c r="M45" s="254"/>
      <c r="N45" s="254"/>
      <c r="O45" s="254"/>
      <c r="P45" s="254"/>
      <c r="Q45" s="254"/>
      <c r="R45" s="255">
        <f t="shared" si="1"/>
        <v>2</v>
      </c>
      <c r="S45" s="253" t="s">
        <v>1351</v>
      </c>
      <c r="T45" s="253" t="s">
        <v>1352</v>
      </c>
      <c r="U45" s="253"/>
      <c r="V45" s="253" t="s">
        <v>1353</v>
      </c>
      <c r="W45" s="253"/>
      <c r="X45" s="290"/>
      <c r="Y45" s="296"/>
      <c r="Z45" s="296"/>
      <c r="AA45" s="296"/>
      <c r="AB45" s="296"/>
      <c r="AC45" s="296"/>
      <c r="AD45" s="296"/>
      <c r="AE45" s="296"/>
      <c r="AF45" s="296"/>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row>
    <row r="46" spans="1:67" s="58" customFormat="1" ht="63.75" x14ac:dyDescent="0.2">
      <c r="A46" s="403" t="s">
        <v>1419</v>
      </c>
      <c r="B46" s="253" t="s">
        <v>1413</v>
      </c>
      <c r="C46" s="256" t="s">
        <v>1099</v>
      </c>
      <c r="D46" s="256" t="s">
        <v>1162</v>
      </c>
      <c r="E46" s="256" t="s">
        <v>1259</v>
      </c>
      <c r="F46" s="257"/>
      <c r="G46" s="257"/>
      <c r="H46" s="257">
        <v>1</v>
      </c>
      <c r="I46" s="257"/>
      <c r="J46" s="257"/>
      <c r="K46" s="257"/>
      <c r="L46" s="257"/>
      <c r="M46" s="257"/>
      <c r="N46" s="257">
        <v>1</v>
      </c>
      <c r="O46" s="257"/>
      <c r="P46" s="257"/>
      <c r="Q46" s="257"/>
      <c r="R46" s="255">
        <f t="shared" si="1"/>
        <v>2</v>
      </c>
      <c r="S46" s="253" t="s">
        <v>960</v>
      </c>
      <c r="T46" s="253"/>
      <c r="U46" s="253"/>
      <c r="V46" s="256" t="s">
        <v>1353</v>
      </c>
      <c r="W46" s="256"/>
      <c r="X46" s="290"/>
      <c r="Y46" s="296"/>
      <c r="Z46" s="296"/>
      <c r="AA46" s="296"/>
      <c r="AB46" s="296"/>
      <c r="AC46" s="296"/>
      <c r="AD46" s="296"/>
      <c r="AE46" s="296"/>
      <c r="AF46" s="296"/>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row>
    <row r="47" spans="1:67" s="58" customFormat="1" ht="63.75" x14ac:dyDescent="0.2">
      <c r="A47" s="403" t="s">
        <v>1419</v>
      </c>
      <c r="B47" s="253" t="s">
        <v>1413</v>
      </c>
      <c r="C47" s="253" t="s">
        <v>1099</v>
      </c>
      <c r="D47" s="253" t="s">
        <v>1163</v>
      </c>
      <c r="E47" s="253" t="s">
        <v>1260</v>
      </c>
      <c r="F47" s="254"/>
      <c r="G47" s="254"/>
      <c r="H47" s="254">
        <v>1</v>
      </c>
      <c r="I47" s="254"/>
      <c r="J47" s="254"/>
      <c r="K47" s="254">
        <v>1</v>
      </c>
      <c r="L47" s="254"/>
      <c r="M47" s="254"/>
      <c r="N47" s="254">
        <v>1</v>
      </c>
      <c r="O47" s="254"/>
      <c r="P47" s="254"/>
      <c r="Q47" s="261">
        <v>1</v>
      </c>
      <c r="R47" s="255">
        <f t="shared" si="1"/>
        <v>4</v>
      </c>
      <c r="S47" s="253" t="s">
        <v>1351</v>
      </c>
      <c r="T47" s="253" t="s">
        <v>1352</v>
      </c>
      <c r="U47" s="253"/>
      <c r="V47" s="253" t="s">
        <v>1353</v>
      </c>
      <c r="W47" s="253"/>
      <c r="X47" s="290"/>
      <c r="Y47" s="296"/>
      <c r="Z47" s="296"/>
      <c r="AA47" s="296"/>
      <c r="AB47" s="296"/>
      <c r="AC47" s="296"/>
      <c r="AD47" s="296"/>
      <c r="AE47" s="296"/>
      <c r="AF47" s="296"/>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row>
    <row r="48" spans="1:67" s="58" customFormat="1" ht="63.75" x14ac:dyDescent="0.2">
      <c r="A48" s="403" t="s">
        <v>1419</v>
      </c>
      <c r="B48" s="253" t="s">
        <v>1413</v>
      </c>
      <c r="C48" s="256" t="s">
        <v>1099</v>
      </c>
      <c r="D48" s="256" t="s">
        <v>1164</v>
      </c>
      <c r="E48" s="256" t="s">
        <v>1261</v>
      </c>
      <c r="F48" s="257">
        <v>1</v>
      </c>
      <c r="G48" s="257">
        <v>1</v>
      </c>
      <c r="H48" s="257">
        <v>1</v>
      </c>
      <c r="I48" s="257">
        <v>1</v>
      </c>
      <c r="J48" s="257">
        <v>1</v>
      </c>
      <c r="K48" s="257">
        <v>1</v>
      </c>
      <c r="L48" s="257">
        <v>1</v>
      </c>
      <c r="M48" s="257">
        <v>1</v>
      </c>
      <c r="N48" s="257">
        <v>1</v>
      </c>
      <c r="O48" s="257">
        <v>1</v>
      </c>
      <c r="P48" s="257">
        <v>1</v>
      </c>
      <c r="Q48" s="262">
        <v>1</v>
      </c>
      <c r="R48" s="255">
        <f t="shared" si="1"/>
        <v>12</v>
      </c>
      <c r="S48" s="253" t="s">
        <v>965</v>
      </c>
      <c r="T48" s="253"/>
      <c r="U48" s="253"/>
      <c r="V48" s="256" t="s">
        <v>1353</v>
      </c>
      <c r="W48" s="256"/>
      <c r="X48" s="290"/>
      <c r="Y48" s="296"/>
      <c r="Z48" s="296"/>
      <c r="AA48" s="296"/>
      <c r="AB48" s="296"/>
      <c r="AC48" s="296"/>
      <c r="AD48" s="296"/>
      <c r="AE48" s="296"/>
      <c r="AF48" s="296"/>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row>
    <row r="49" spans="1:67" s="58" customFormat="1" ht="63.75" x14ac:dyDescent="0.2">
      <c r="A49" s="403" t="s">
        <v>1419</v>
      </c>
      <c r="B49" s="253" t="s">
        <v>1413</v>
      </c>
      <c r="C49" s="256" t="s">
        <v>1100</v>
      </c>
      <c r="D49" s="256" t="s">
        <v>1165</v>
      </c>
      <c r="E49" s="256" t="s">
        <v>1262</v>
      </c>
      <c r="F49" s="257"/>
      <c r="G49" s="257"/>
      <c r="H49" s="257"/>
      <c r="I49" s="257"/>
      <c r="J49" s="257"/>
      <c r="K49" s="257"/>
      <c r="L49" s="257">
        <v>1</v>
      </c>
      <c r="M49" s="257">
        <v>1</v>
      </c>
      <c r="N49" s="257">
        <v>1</v>
      </c>
      <c r="O49" s="257">
        <v>1</v>
      </c>
      <c r="P49" s="257">
        <v>1</v>
      </c>
      <c r="Q49" s="262">
        <v>1</v>
      </c>
      <c r="R49" s="255">
        <f t="shared" si="1"/>
        <v>6</v>
      </c>
      <c r="S49" s="253" t="s">
        <v>965</v>
      </c>
      <c r="T49" s="253"/>
      <c r="U49" s="253"/>
      <c r="V49" s="256" t="s">
        <v>1353</v>
      </c>
      <c r="W49" s="256"/>
      <c r="X49" s="290"/>
      <c r="Y49" s="296"/>
      <c r="Z49" s="296"/>
      <c r="AA49" s="296"/>
      <c r="AB49" s="296"/>
      <c r="AC49" s="296"/>
      <c r="AD49" s="296"/>
      <c r="AE49" s="296"/>
      <c r="AF49" s="296"/>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row>
    <row r="50" spans="1:67" s="58" customFormat="1" ht="114.75" x14ac:dyDescent="0.2">
      <c r="A50" s="403" t="s">
        <v>1420</v>
      </c>
      <c r="B50" s="253" t="s">
        <v>1414</v>
      </c>
      <c r="C50" s="256" t="s">
        <v>1101</v>
      </c>
      <c r="D50" s="256" t="s">
        <v>1166</v>
      </c>
      <c r="E50" s="256" t="s">
        <v>1263</v>
      </c>
      <c r="F50" s="257"/>
      <c r="G50" s="257"/>
      <c r="H50" s="257"/>
      <c r="I50" s="257">
        <v>1</v>
      </c>
      <c r="J50" s="257">
        <v>1</v>
      </c>
      <c r="K50" s="257">
        <v>1</v>
      </c>
      <c r="L50" s="257">
        <v>1</v>
      </c>
      <c r="M50" s="257">
        <v>1</v>
      </c>
      <c r="N50" s="257">
        <v>1</v>
      </c>
      <c r="O50" s="257">
        <v>1</v>
      </c>
      <c r="P50" s="257">
        <v>1</v>
      </c>
      <c r="Q50" s="262">
        <v>1</v>
      </c>
      <c r="R50" s="255">
        <f t="shared" si="1"/>
        <v>9</v>
      </c>
      <c r="S50" s="253" t="s">
        <v>1434</v>
      </c>
      <c r="T50" s="253" t="s">
        <v>1435</v>
      </c>
      <c r="U50" s="253"/>
      <c r="V50" s="256" t="s">
        <v>1353</v>
      </c>
      <c r="W50" s="256"/>
      <c r="X50" s="290"/>
      <c r="Y50" s="296"/>
      <c r="Z50" s="296"/>
      <c r="AA50" s="296"/>
      <c r="AB50" s="296"/>
      <c r="AC50" s="296"/>
      <c r="AD50" s="296"/>
      <c r="AE50" s="296"/>
      <c r="AF50" s="296"/>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row>
    <row r="51" spans="1:67" s="58" customFormat="1" ht="114.75" x14ac:dyDescent="0.2">
      <c r="A51" s="403" t="s">
        <v>1420</v>
      </c>
      <c r="B51" s="253" t="s">
        <v>1414</v>
      </c>
      <c r="C51" s="253" t="s">
        <v>1101</v>
      </c>
      <c r="D51" s="253" t="s">
        <v>1167</v>
      </c>
      <c r="E51" s="253" t="s">
        <v>1264</v>
      </c>
      <c r="F51" s="254"/>
      <c r="G51" s="254"/>
      <c r="H51" s="254"/>
      <c r="I51" s="254">
        <v>1</v>
      </c>
      <c r="J51" s="254">
        <v>1</v>
      </c>
      <c r="K51" s="254">
        <v>1</v>
      </c>
      <c r="L51" s="254">
        <v>1</v>
      </c>
      <c r="M51" s="254">
        <v>1</v>
      </c>
      <c r="N51" s="254">
        <v>1</v>
      </c>
      <c r="O51" s="254">
        <v>1</v>
      </c>
      <c r="P51" s="254">
        <v>1</v>
      </c>
      <c r="Q51" s="261">
        <v>1</v>
      </c>
      <c r="R51" s="255">
        <f t="shared" si="1"/>
        <v>9</v>
      </c>
      <c r="S51" s="253" t="s">
        <v>1355</v>
      </c>
      <c r="T51" s="253" t="s">
        <v>1356</v>
      </c>
      <c r="U51" s="253"/>
      <c r="V51" s="253" t="s">
        <v>1353</v>
      </c>
      <c r="W51" s="253"/>
      <c r="X51" s="290"/>
      <c r="Y51" s="296"/>
      <c r="Z51" s="296"/>
      <c r="AA51" s="296"/>
      <c r="AB51" s="296"/>
      <c r="AC51" s="296"/>
      <c r="AD51" s="296"/>
      <c r="AE51" s="296"/>
      <c r="AF51" s="296"/>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row>
    <row r="52" spans="1:67" s="58" customFormat="1" ht="114.75" x14ac:dyDescent="0.2">
      <c r="A52" s="403" t="s">
        <v>1420</v>
      </c>
      <c r="B52" s="253" t="s">
        <v>1414</v>
      </c>
      <c r="C52" s="256" t="s">
        <v>1102</v>
      </c>
      <c r="D52" s="256" t="s">
        <v>1168</v>
      </c>
      <c r="E52" s="256" t="s">
        <v>1425</v>
      </c>
      <c r="F52" s="257"/>
      <c r="G52" s="257"/>
      <c r="H52" s="257"/>
      <c r="I52" s="257">
        <v>1</v>
      </c>
      <c r="J52" s="257"/>
      <c r="K52" s="257"/>
      <c r="L52" s="257"/>
      <c r="M52" s="257"/>
      <c r="N52" s="257"/>
      <c r="O52" s="257"/>
      <c r="P52" s="257"/>
      <c r="Q52" s="257"/>
      <c r="R52" s="255">
        <f t="shared" si="1"/>
        <v>1</v>
      </c>
      <c r="S52" s="256" t="s">
        <v>1426</v>
      </c>
      <c r="T52" s="253" t="s">
        <v>1354</v>
      </c>
      <c r="U52" s="253"/>
      <c r="V52" s="256" t="s">
        <v>1353</v>
      </c>
      <c r="W52" s="256"/>
      <c r="X52" s="290"/>
      <c r="Y52" s="296"/>
      <c r="Z52" s="296"/>
      <c r="AA52" s="296"/>
      <c r="AB52" s="296"/>
      <c r="AC52" s="296"/>
      <c r="AD52" s="296"/>
      <c r="AE52" s="296"/>
      <c r="AF52" s="296"/>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row>
    <row r="53" spans="1:67" s="58" customFormat="1" ht="114.75" x14ac:dyDescent="0.2">
      <c r="A53" s="403" t="s">
        <v>1420</v>
      </c>
      <c r="B53" s="253" t="s">
        <v>1414</v>
      </c>
      <c r="C53" s="253" t="s">
        <v>1102</v>
      </c>
      <c r="D53" s="253" t="s">
        <v>1169</v>
      </c>
      <c r="E53" s="253" t="s">
        <v>1265</v>
      </c>
      <c r="F53" s="254"/>
      <c r="G53" s="254"/>
      <c r="H53" s="254"/>
      <c r="I53" s="254"/>
      <c r="J53" s="254"/>
      <c r="K53" s="405">
        <v>1</v>
      </c>
      <c r="L53" s="254"/>
      <c r="M53" s="254"/>
      <c r="N53" s="254"/>
      <c r="O53" s="254"/>
      <c r="P53" s="254"/>
      <c r="Q53" s="254"/>
      <c r="R53" s="255">
        <f t="shared" si="1"/>
        <v>1</v>
      </c>
      <c r="S53" s="253" t="s">
        <v>960</v>
      </c>
      <c r="T53" s="253"/>
      <c r="U53" s="253"/>
      <c r="V53" s="253" t="s">
        <v>1353</v>
      </c>
      <c r="W53" s="253"/>
      <c r="X53" s="290"/>
      <c r="Y53" s="296"/>
      <c r="Z53" s="296"/>
      <c r="AA53" s="296"/>
      <c r="AB53" s="296"/>
      <c r="AC53" s="296"/>
      <c r="AD53" s="296"/>
      <c r="AE53" s="296"/>
      <c r="AF53" s="296"/>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row>
    <row r="54" spans="1:67" s="58" customFormat="1" ht="114.75" x14ac:dyDescent="0.2">
      <c r="A54" s="403" t="s">
        <v>1420</v>
      </c>
      <c r="B54" s="253" t="s">
        <v>1414</v>
      </c>
      <c r="C54" s="256" t="s">
        <v>1102</v>
      </c>
      <c r="D54" s="256" t="s">
        <v>1170</v>
      </c>
      <c r="E54" s="256" t="s">
        <v>1266</v>
      </c>
      <c r="F54" s="257"/>
      <c r="G54" s="257"/>
      <c r="H54" s="257"/>
      <c r="I54" s="257"/>
      <c r="J54" s="257"/>
      <c r="K54" s="257"/>
      <c r="L54" s="404">
        <v>1</v>
      </c>
      <c r="M54" s="257"/>
      <c r="N54" s="257"/>
      <c r="O54" s="257"/>
      <c r="P54" s="257"/>
      <c r="Q54" s="257"/>
      <c r="R54" s="255">
        <f t="shared" si="1"/>
        <v>1</v>
      </c>
      <c r="S54" s="253" t="s">
        <v>1355</v>
      </c>
      <c r="T54" s="253" t="s">
        <v>1354</v>
      </c>
      <c r="U54" s="253"/>
      <c r="V54" s="256" t="s">
        <v>1353</v>
      </c>
      <c r="W54" s="256"/>
      <c r="X54" s="290"/>
      <c r="Y54" s="296"/>
      <c r="Z54" s="296"/>
      <c r="AA54" s="296"/>
      <c r="AB54" s="296"/>
      <c r="AC54" s="296"/>
      <c r="AD54" s="296"/>
      <c r="AE54" s="296"/>
      <c r="AF54" s="296"/>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row>
    <row r="55" spans="1:67" s="58" customFormat="1" ht="76.5" x14ac:dyDescent="0.2">
      <c r="A55" s="260" t="s">
        <v>1421</v>
      </c>
      <c r="B55" s="253" t="s">
        <v>1415</v>
      </c>
      <c r="C55" s="253" t="s">
        <v>1103</v>
      </c>
      <c r="D55" s="253" t="s">
        <v>1171</v>
      </c>
      <c r="E55" s="253" t="s">
        <v>1267</v>
      </c>
      <c r="F55" s="254">
        <v>1</v>
      </c>
      <c r="G55" s="254">
        <v>1</v>
      </c>
      <c r="H55" s="254">
        <v>1</v>
      </c>
      <c r="I55" s="254">
        <v>1</v>
      </c>
      <c r="J55" s="254">
        <v>1</v>
      </c>
      <c r="K55" s="254">
        <v>1</v>
      </c>
      <c r="L55" s="254">
        <v>1</v>
      </c>
      <c r="M55" s="254">
        <v>1</v>
      </c>
      <c r="N55" s="254">
        <v>1</v>
      </c>
      <c r="O55" s="254">
        <v>1</v>
      </c>
      <c r="P55" s="254">
        <v>1</v>
      </c>
      <c r="Q55" s="261">
        <v>1</v>
      </c>
      <c r="R55" s="255">
        <f t="shared" ref="R55:R92" si="2">SUM(F55:Q55)</f>
        <v>12</v>
      </c>
      <c r="S55" s="253" t="s">
        <v>957</v>
      </c>
      <c r="T55" s="253" t="s">
        <v>1515</v>
      </c>
      <c r="U55" s="253"/>
      <c r="V55" s="253" t="s">
        <v>1357</v>
      </c>
      <c r="W55" s="253"/>
      <c r="X55" s="290"/>
      <c r="Y55" s="296"/>
      <c r="Z55" s="296"/>
      <c r="AA55" s="296"/>
      <c r="AB55" s="296"/>
      <c r="AC55" s="296"/>
      <c r="AD55" s="296"/>
      <c r="AE55" s="296"/>
      <c r="AF55" s="296"/>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0"/>
      <c r="BD55" s="290"/>
      <c r="BE55" s="290"/>
      <c r="BF55" s="290"/>
      <c r="BG55" s="290"/>
      <c r="BH55" s="290"/>
      <c r="BI55" s="290"/>
      <c r="BJ55" s="290"/>
      <c r="BK55" s="290"/>
      <c r="BL55" s="290"/>
      <c r="BM55" s="290"/>
      <c r="BN55" s="290"/>
      <c r="BO55" s="290"/>
    </row>
    <row r="56" spans="1:67" s="58" customFormat="1" ht="76.5" x14ac:dyDescent="0.2">
      <c r="A56" s="260" t="s">
        <v>1421</v>
      </c>
      <c r="B56" s="253" t="s">
        <v>1415</v>
      </c>
      <c r="C56" s="256" t="s">
        <v>1103</v>
      </c>
      <c r="D56" s="256" t="s">
        <v>1172</v>
      </c>
      <c r="E56" s="256" t="s">
        <v>1268</v>
      </c>
      <c r="F56" s="257"/>
      <c r="G56" s="257"/>
      <c r="H56" s="257">
        <v>1</v>
      </c>
      <c r="I56" s="257"/>
      <c r="J56" s="257"/>
      <c r="K56" s="257">
        <v>1</v>
      </c>
      <c r="L56" s="257"/>
      <c r="M56" s="257"/>
      <c r="N56" s="257">
        <v>1</v>
      </c>
      <c r="O56" s="257"/>
      <c r="P56" s="257"/>
      <c r="Q56" s="262">
        <v>1</v>
      </c>
      <c r="R56" s="255">
        <f t="shared" si="2"/>
        <v>4</v>
      </c>
      <c r="S56" s="253" t="s">
        <v>1436</v>
      </c>
      <c r="T56" s="253" t="s">
        <v>1515</v>
      </c>
      <c r="U56" s="253"/>
      <c r="V56" s="256" t="s">
        <v>1357</v>
      </c>
      <c r="W56" s="256"/>
      <c r="X56" s="290"/>
      <c r="Y56" s="296"/>
      <c r="Z56" s="296"/>
      <c r="AA56" s="296"/>
      <c r="AB56" s="296"/>
      <c r="AC56" s="296"/>
      <c r="AD56" s="296"/>
      <c r="AE56" s="296"/>
      <c r="AF56" s="296"/>
      <c r="AG56" s="290"/>
      <c r="AH56" s="290"/>
      <c r="AI56" s="290"/>
      <c r="AJ56" s="290"/>
      <c r="AK56" s="290"/>
      <c r="AL56" s="290"/>
      <c r="AM56" s="290"/>
      <c r="AN56" s="290"/>
      <c r="AO56" s="290"/>
      <c r="AP56" s="290"/>
      <c r="AQ56" s="290"/>
      <c r="AR56" s="290"/>
      <c r="AS56" s="290"/>
      <c r="AT56" s="290"/>
      <c r="AU56" s="290"/>
      <c r="AV56" s="290"/>
      <c r="AW56" s="290"/>
      <c r="AX56" s="290"/>
      <c r="AY56" s="290"/>
      <c r="AZ56" s="290"/>
      <c r="BA56" s="290"/>
      <c r="BB56" s="290"/>
      <c r="BC56" s="290"/>
      <c r="BD56" s="290"/>
      <c r="BE56" s="290"/>
      <c r="BF56" s="290"/>
      <c r="BG56" s="290"/>
      <c r="BH56" s="290"/>
      <c r="BI56" s="290"/>
      <c r="BJ56" s="290"/>
      <c r="BK56" s="290"/>
      <c r="BL56" s="290"/>
      <c r="BM56" s="290"/>
      <c r="BN56" s="290"/>
      <c r="BO56" s="290"/>
    </row>
    <row r="57" spans="1:67" s="58" customFormat="1" ht="76.5" x14ac:dyDescent="0.2">
      <c r="A57" s="260" t="s">
        <v>1421</v>
      </c>
      <c r="B57" s="253" t="s">
        <v>1415</v>
      </c>
      <c r="C57" s="253" t="s">
        <v>1103</v>
      </c>
      <c r="D57" s="253" t="s">
        <v>1173</v>
      </c>
      <c r="E57" s="253" t="s">
        <v>1516</v>
      </c>
      <c r="F57" s="254"/>
      <c r="G57" s="254"/>
      <c r="H57" s="254"/>
      <c r="I57" s="254"/>
      <c r="J57" s="254"/>
      <c r="K57" s="254"/>
      <c r="L57" s="254"/>
      <c r="M57" s="254"/>
      <c r="N57" s="254">
        <v>1</v>
      </c>
      <c r="O57" s="254"/>
      <c r="P57" s="254"/>
      <c r="Q57" s="254"/>
      <c r="R57" s="255">
        <f t="shared" si="2"/>
        <v>1</v>
      </c>
      <c r="S57" s="253" t="s">
        <v>965</v>
      </c>
      <c r="T57" s="253"/>
      <c r="U57" s="253"/>
      <c r="V57" s="253" t="s">
        <v>1357</v>
      </c>
      <c r="W57" s="253"/>
      <c r="X57" s="290"/>
      <c r="Y57" s="296"/>
      <c r="Z57" s="296"/>
      <c r="AA57" s="296"/>
      <c r="AB57" s="296"/>
      <c r="AC57" s="296"/>
      <c r="AD57" s="296"/>
      <c r="AE57" s="296"/>
      <c r="AF57" s="296"/>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290"/>
      <c r="BO57" s="290"/>
    </row>
    <row r="58" spans="1:67" s="58" customFormat="1" ht="76.5" x14ac:dyDescent="0.2">
      <c r="A58" s="260" t="s">
        <v>1421</v>
      </c>
      <c r="B58" s="253" t="s">
        <v>1415</v>
      </c>
      <c r="C58" s="256" t="s">
        <v>1103</v>
      </c>
      <c r="D58" s="256" t="s">
        <v>1174</v>
      </c>
      <c r="E58" s="256" t="s">
        <v>1517</v>
      </c>
      <c r="F58" s="257"/>
      <c r="G58" s="257"/>
      <c r="H58" s="257"/>
      <c r="I58" s="257"/>
      <c r="J58" s="257"/>
      <c r="K58" s="257"/>
      <c r="L58" s="257"/>
      <c r="M58" s="257"/>
      <c r="N58" s="257"/>
      <c r="O58" s="257">
        <v>1</v>
      </c>
      <c r="P58" s="257"/>
      <c r="Q58" s="257"/>
      <c r="R58" s="255">
        <f t="shared" si="2"/>
        <v>1</v>
      </c>
      <c r="S58" s="253" t="s">
        <v>960</v>
      </c>
      <c r="T58" s="253"/>
      <c r="U58" s="253"/>
      <c r="V58" s="256" t="s">
        <v>1357</v>
      </c>
      <c r="W58" s="256"/>
      <c r="X58" s="290"/>
      <c r="Y58" s="296"/>
      <c r="Z58" s="296"/>
      <c r="AA58" s="296"/>
      <c r="AB58" s="296"/>
      <c r="AC58" s="296"/>
      <c r="AD58" s="296"/>
      <c r="AE58" s="296"/>
      <c r="AF58" s="296"/>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0"/>
      <c r="BD58" s="290"/>
      <c r="BE58" s="290"/>
      <c r="BF58" s="290"/>
      <c r="BG58" s="290"/>
      <c r="BH58" s="290"/>
      <c r="BI58" s="290"/>
      <c r="BJ58" s="290"/>
      <c r="BK58" s="290"/>
      <c r="BL58" s="290"/>
      <c r="BM58" s="290"/>
      <c r="BN58" s="290"/>
      <c r="BO58" s="290"/>
    </row>
    <row r="59" spans="1:67" s="58" customFormat="1" ht="76.5" x14ac:dyDescent="0.2">
      <c r="A59" s="260" t="s">
        <v>1421</v>
      </c>
      <c r="B59" s="253" t="s">
        <v>1415</v>
      </c>
      <c r="C59" s="253" t="s">
        <v>1104</v>
      </c>
      <c r="D59" s="253" t="s">
        <v>1175</v>
      </c>
      <c r="E59" s="253" t="s">
        <v>1269</v>
      </c>
      <c r="F59" s="254">
        <v>1</v>
      </c>
      <c r="G59" s="254"/>
      <c r="H59" s="254"/>
      <c r="I59" s="254"/>
      <c r="J59" s="254"/>
      <c r="K59" s="254"/>
      <c r="L59" s="254"/>
      <c r="M59" s="254"/>
      <c r="N59" s="254"/>
      <c r="O59" s="254"/>
      <c r="P59" s="254"/>
      <c r="Q59" s="254"/>
      <c r="R59" s="255">
        <f t="shared" si="2"/>
        <v>1</v>
      </c>
      <c r="S59" s="253" t="s">
        <v>1437</v>
      </c>
      <c r="T59" s="253" t="s">
        <v>1438</v>
      </c>
      <c r="U59" s="253"/>
      <c r="V59" s="253" t="s">
        <v>1357</v>
      </c>
      <c r="W59" s="253"/>
      <c r="X59" s="290"/>
      <c r="Y59" s="296"/>
      <c r="Z59" s="296"/>
      <c r="AA59" s="296"/>
      <c r="AB59" s="296"/>
      <c r="AC59" s="296"/>
      <c r="AD59" s="296"/>
      <c r="AE59" s="296"/>
      <c r="AF59" s="296"/>
      <c r="AG59" s="290"/>
      <c r="AH59" s="290"/>
      <c r="AI59" s="290"/>
      <c r="AJ59" s="290"/>
      <c r="AK59" s="290"/>
      <c r="AL59" s="290"/>
      <c r="AM59" s="290"/>
      <c r="AN59" s="290"/>
      <c r="AO59" s="290"/>
      <c r="AP59" s="290"/>
      <c r="AQ59" s="290"/>
      <c r="AR59" s="290"/>
      <c r="AS59" s="290"/>
      <c r="AT59" s="290"/>
      <c r="AU59" s="290"/>
      <c r="AV59" s="290"/>
      <c r="AW59" s="290"/>
      <c r="AX59" s="290"/>
      <c r="AY59" s="290"/>
      <c r="AZ59" s="290"/>
      <c r="BA59" s="290"/>
      <c r="BB59" s="290"/>
      <c r="BC59" s="290"/>
      <c r="BD59" s="290"/>
      <c r="BE59" s="290"/>
      <c r="BF59" s="290"/>
      <c r="BG59" s="290"/>
      <c r="BH59" s="290"/>
      <c r="BI59" s="290"/>
      <c r="BJ59" s="290"/>
      <c r="BK59" s="290"/>
      <c r="BL59" s="290"/>
      <c r="BM59" s="290"/>
      <c r="BN59" s="290"/>
      <c r="BO59" s="290"/>
    </row>
    <row r="60" spans="1:67" s="58" customFormat="1" ht="76.5" x14ac:dyDescent="0.2">
      <c r="A60" s="260" t="s">
        <v>1421</v>
      </c>
      <c r="B60" s="253" t="s">
        <v>1415</v>
      </c>
      <c r="C60" s="256" t="s">
        <v>1104</v>
      </c>
      <c r="D60" s="256" t="s">
        <v>1176</v>
      </c>
      <c r="E60" s="256" t="s">
        <v>1520</v>
      </c>
      <c r="F60" s="257"/>
      <c r="G60" s="257"/>
      <c r="H60" s="257"/>
      <c r="I60" s="257"/>
      <c r="J60" s="257"/>
      <c r="K60" s="257"/>
      <c r="L60" s="257">
        <v>1</v>
      </c>
      <c r="M60" s="257"/>
      <c r="N60" s="257"/>
      <c r="O60" s="257"/>
      <c r="P60" s="257"/>
      <c r="Q60" s="257">
        <v>1</v>
      </c>
      <c r="R60" s="255">
        <f t="shared" si="2"/>
        <v>2</v>
      </c>
      <c r="S60" s="253" t="s">
        <v>1439</v>
      </c>
      <c r="T60" s="253" t="s">
        <v>1440</v>
      </c>
      <c r="U60" s="253"/>
      <c r="V60" s="256" t="s">
        <v>1357</v>
      </c>
      <c r="W60" s="256"/>
      <c r="X60" s="290"/>
      <c r="Y60" s="296"/>
      <c r="Z60" s="296"/>
      <c r="AA60" s="296"/>
      <c r="AB60" s="296"/>
      <c r="AC60" s="296"/>
      <c r="AD60" s="296"/>
      <c r="AE60" s="296"/>
      <c r="AF60" s="296"/>
      <c r="AG60" s="290"/>
      <c r="AH60" s="290"/>
      <c r="AI60" s="290"/>
      <c r="AJ60" s="290"/>
      <c r="AK60" s="290"/>
      <c r="AL60" s="290"/>
      <c r="AM60" s="290"/>
      <c r="AN60" s="290"/>
      <c r="AO60" s="290"/>
      <c r="AP60" s="290"/>
      <c r="AQ60" s="290"/>
      <c r="AR60" s="290"/>
      <c r="AS60" s="290"/>
      <c r="AT60" s="290"/>
      <c r="AU60" s="290"/>
      <c r="AV60" s="290"/>
      <c r="AW60" s="290"/>
      <c r="AX60" s="290"/>
      <c r="AY60" s="290"/>
      <c r="AZ60" s="290"/>
      <c r="BA60" s="290"/>
      <c r="BB60" s="290"/>
      <c r="BC60" s="290"/>
      <c r="BD60" s="290"/>
      <c r="BE60" s="290"/>
      <c r="BF60" s="290"/>
      <c r="BG60" s="290"/>
      <c r="BH60" s="290"/>
      <c r="BI60" s="290"/>
      <c r="BJ60" s="290"/>
      <c r="BK60" s="290"/>
      <c r="BL60" s="290"/>
      <c r="BM60" s="290"/>
      <c r="BN60" s="290"/>
      <c r="BO60" s="290"/>
    </row>
    <row r="61" spans="1:67" s="58" customFormat="1" ht="224.25" customHeight="1" x14ac:dyDescent="0.2">
      <c r="A61" s="403" t="s">
        <v>1422</v>
      </c>
      <c r="B61" s="253" t="s">
        <v>1416</v>
      </c>
      <c r="C61" s="256" t="s">
        <v>1105</v>
      </c>
      <c r="D61" s="256" t="s">
        <v>1177</v>
      </c>
      <c r="E61" s="256" t="s">
        <v>1270</v>
      </c>
      <c r="F61" s="257"/>
      <c r="G61" s="257"/>
      <c r="H61" s="257"/>
      <c r="I61" s="257"/>
      <c r="J61" s="257"/>
      <c r="K61" s="257"/>
      <c r="L61" s="257"/>
      <c r="M61" s="257"/>
      <c r="N61" s="257"/>
      <c r="O61" s="257"/>
      <c r="P61" s="257">
        <v>1</v>
      </c>
      <c r="Q61" s="257"/>
      <c r="R61" s="255">
        <f t="shared" si="2"/>
        <v>1</v>
      </c>
      <c r="S61" s="253" t="s">
        <v>1360</v>
      </c>
      <c r="T61" s="253"/>
      <c r="U61" s="253"/>
      <c r="V61" s="256" t="s">
        <v>1359</v>
      </c>
      <c r="W61" s="256" t="s">
        <v>1361</v>
      </c>
      <c r="X61" s="290"/>
      <c r="Y61" s="296"/>
      <c r="Z61" s="296"/>
      <c r="AA61" s="296"/>
      <c r="AB61" s="296"/>
      <c r="AC61" s="296"/>
      <c r="AD61" s="296"/>
      <c r="AE61" s="296"/>
      <c r="AF61" s="296"/>
      <c r="AG61" s="290"/>
      <c r="AH61" s="290"/>
      <c r="AI61" s="290"/>
      <c r="AJ61" s="290"/>
      <c r="AK61" s="290"/>
      <c r="AL61" s="290"/>
      <c r="AM61" s="290"/>
      <c r="AN61" s="290"/>
      <c r="AO61" s="290"/>
      <c r="AP61" s="290"/>
      <c r="AQ61" s="290"/>
      <c r="AR61" s="290"/>
      <c r="AS61" s="290"/>
      <c r="AT61" s="290"/>
      <c r="AU61" s="290"/>
      <c r="AV61" s="290"/>
      <c r="AW61" s="290"/>
      <c r="AX61" s="290"/>
      <c r="AY61" s="290"/>
      <c r="AZ61" s="290"/>
      <c r="BA61" s="290"/>
      <c r="BB61" s="290"/>
      <c r="BC61" s="290"/>
      <c r="BD61" s="290"/>
      <c r="BE61" s="290"/>
      <c r="BF61" s="290"/>
      <c r="BG61" s="290"/>
      <c r="BH61" s="290"/>
      <c r="BI61" s="290"/>
      <c r="BJ61" s="290"/>
      <c r="BK61" s="290"/>
      <c r="BL61" s="290"/>
      <c r="BM61" s="290"/>
      <c r="BN61" s="290"/>
      <c r="BO61" s="290"/>
    </row>
    <row r="62" spans="1:67" s="58" customFormat="1" ht="176.25" customHeight="1" x14ac:dyDescent="0.2">
      <c r="A62" s="403" t="s">
        <v>1422</v>
      </c>
      <c r="B62" s="253" t="s">
        <v>1416</v>
      </c>
      <c r="C62" s="256" t="s">
        <v>1106</v>
      </c>
      <c r="D62" s="256" t="s">
        <v>1178</v>
      </c>
      <c r="E62" s="256" t="s">
        <v>1271</v>
      </c>
      <c r="F62" s="257"/>
      <c r="G62" s="257"/>
      <c r="H62" s="257"/>
      <c r="I62" s="257"/>
      <c r="J62" s="257"/>
      <c r="K62" s="257"/>
      <c r="L62" s="257"/>
      <c r="M62" s="257"/>
      <c r="N62" s="257"/>
      <c r="O62" s="257">
        <v>1</v>
      </c>
      <c r="P62" s="257"/>
      <c r="Q62" s="257"/>
      <c r="R62" s="255">
        <f t="shared" si="2"/>
        <v>1</v>
      </c>
      <c r="S62" s="253" t="s">
        <v>1362</v>
      </c>
      <c r="T62" s="253"/>
      <c r="U62" s="253"/>
      <c r="V62" s="256" t="s">
        <v>1359</v>
      </c>
      <c r="W62" s="256" t="s">
        <v>1363</v>
      </c>
      <c r="X62" s="290"/>
      <c r="Y62" s="296"/>
      <c r="Z62" s="296"/>
      <c r="AA62" s="296"/>
      <c r="AB62" s="296"/>
      <c r="AC62" s="296"/>
      <c r="AD62" s="296"/>
      <c r="AE62" s="296"/>
      <c r="AF62" s="296"/>
      <c r="AG62" s="290"/>
      <c r="AH62" s="290"/>
      <c r="AI62" s="290"/>
      <c r="AJ62" s="290"/>
      <c r="AK62" s="290"/>
      <c r="AL62" s="290"/>
      <c r="AM62" s="290"/>
      <c r="AN62" s="290"/>
      <c r="AO62" s="290"/>
      <c r="AP62" s="290"/>
      <c r="AQ62" s="290"/>
      <c r="AR62" s="290"/>
      <c r="AS62" s="290"/>
      <c r="AT62" s="290"/>
      <c r="AU62" s="290"/>
      <c r="AV62" s="290"/>
      <c r="AW62" s="290"/>
      <c r="AX62" s="290"/>
      <c r="AY62" s="290"/>
      <c r="AZ62" s="290"/>
      <c r="BA62" s="290"/>
      <c r="BB62" s="290"/>
      <c r="BC62" s="290"/>
      <c r="BD62" s="290"/>
      <c r="BE62" s="290"/>
      <c r="BF62" s="290"/>
      <c r="BG62" s="290"/>
      <c r="BH62" s="290"/>
      <c r="BI62" s="290"/>
      <c r="BJ62" s="290"/>
      <c r="BK62" s="290"/>
      <c r="BL62" s="290"/>
      <c r="BM62" s="290"/>
      <c r="BN62" s="290"/>
      <c r="BO62" s="290"/>
    </row>
    <row r="63" spans="1:67" s="58" customFormat="1" ht="89.25" x14ac:dyDescent="0.2">
      <c r="A63" s="403" t="s">
        <v>1422</v>
      </c>
      <c r="B63" s="253" t="s">
        <v>1416</v>
      </c>
      <c r="C63" s="256" t="s">
        <v>1107</v>
      </c>
      <c r="D63" s="256" t="s">
        <v>1179</v>
      </c>
      <c r="E63" s="256" t="s">
        <v>1272</v>
      </c>
      <c r="F63" s="257"/>
      <c r="G63" s="257"/>
      <c r="H63" s="257"/>
      <c r="I63" s="257"/>
      <c r="J63" s="257"/>
      <c r="K63" s="257">
        <v>1</v>
      </c>
      <c r="L63" s="257"/>
      <c r="M63" s="257"/>
      <c r="N63" s="257"/>
      <c r="O63" s="257"/>
      <c r="P63" s="257"/>
      <c r="Q63" s="257">
        <v>1</v>
      </c>
      <c r="R63" s="255">
        <f t="shared" si="2"/>
        <v>2</v>
      </c>
      <c r="S63" s="253" t="s">
        <v>965</v>
      </c>
      <c r="T63" s="253"/>
      <c r="U63" s="253"/>
      <c r="V63" s="256" t="s">
        <v>1364</v>
      </c>
      <c r="W63" s="256"/>
      <c r="X63" s="290"/>
      <c r="Y63" s="296"/>
      <c r="Z63" s="296"/>
      <c r="AA63" s="296"/>
      <c r="AB63" s="296"/>
      <c r="AC63" s="296"/>
      <c r="AD63" s="296"/>
      <c r="AE63" s="296"/>
      <c r="AF63" s="296"/>
      <c r="AG63" s="290"/>
      <c r="AH63" s="290"/>
      <c r="AI63" s="290"/>
      <c r="AJ63" s="290"/>
      <c r="AK63" s="290"/>
      <c r="AL63" s="290"/>
      <c r="AM63" s="290"/>
      <c r="AN63" s="290"/>
      <c r="AO63" s="290"/>
      <c r="AP63" s="290"/>
      <c r="AQ63" s="290"/>
      <c r="AR63" s="290"/>
      <c r="AS63" s="290"/>
      <c r="AT63" s="290"/>
      <c r="AU63" s="290"/>
      <c r="AV63" s="290"/>
      <c r="AW63" s="290"/>
      <c r="AX63" s="290"/>
      <c r="AY63" s="290"/>
      <c r="AZ63" s="290"/>
      <c r="BA63" s="290"/>
      <c r="BB63" s="290"/>
      <c r="BC63" s="290"/>
      <c r="BD63" s="290"/>
      <c r="BE63" s="290"/>
      <c r="BF63" s="290"/>
      <c r="BG63" s="290"/>
      <c r="BH63" s="290"/>
      <c r="BI63" s="290"/>
      <c r="BJ63" s="290"/>
      <c r="BK63" s="290"/>
      <c r="BL63" s="290"/>
      <c r="BM63" s="290"/>
      <c r="BN63" s="290"/>
      <c r="BO63" s="290"/>
    </row>
    <row r="64" spans="1:67" s="296" customFormat="1" ht="159.75" customHeight="1" x14ac:dyDescent="0.2">
      <c r="A64" s="403" t="s">
        <v>1422</v>
      </c>
      <c r="B64" s="259" t="s">
        <v>1416</v>
      </c>
      <c r="C64" s="259" t="s">
        <v>1108</v>
      </c>
      <c r="D64" s="259" t="s">
        <v>1180</v>
      </c>
      <c r="E64" s="259" t="s">
        <v>1428</v>
      </c>
      <c r="F64" s="261"/>
      <c r="G64" s="261"/>
      <c r="H64" s="261">
        <v>1</v>
      </c>
      <c r="I64" s="261"/>
      <c r="J64" s="261"/>
      <c r="K64" s="261"/>
      <c r="L64" s="261"/>
      <c r="M64" s="261"/>
      <c r="N64" s="261"/>
      <c r="O64" s="261"/>
      <c r="P64" s="261"/>
      <c r="Q64" s="261"/>
      <c r="R64" s="409">
        <v>1</v>
      </c>
      <c r="S64" s="259" t="s">
        <v>956</v>
      </c>
      <c r="T64" s="259" t="s">
        <v>1430</v>
      </c>
      <c r="U64" s="259"/>
      <c r="V64" s="259" t="s">
        <v>1357</v>
      </c>
      <c r="W64" s="259" t="s">
        <v>1365</v>
      </c>
    </row>
    <row r="65" spans="1:67" s="296" customFormat="1" ht="179.25" customHeight="1" x14ac:dyDescent="0.2">
      <c r="A65" s="403" t="s">
        <v>1422</v>
      </c>
      <c r="B65" s="259" t="s">
        <v>1416</v>
      </c>
      <c r="C65" s="259" t="s">
        <v>1108</v>
      </c>
      <c r="D65" s="259" t="s">
        <v>1181</v>
      </c>
      <c r="E65" s="259" t="s">
        <v>1429</v>
      </c>
      <c r="F65" s="261"/>
      <c r="G65" s="261"/>
      <c r="H65" s="261">
        <v>1</v>
      </c>
      <c r="I65" s="261"/>
      <c r="J65" s="261"/>
      <c r="K65" s="261">
        <v>1</v>
      </c>
      <c r="L65" s="261"/>
      <c r="M65" s="261"/>
      <c r="N65" s="261">
        <v>1</v>
      </c>
      <c r="O65" s="261"/>
      <c r="P65" s="261"/>
      <c r="Q65" s="261">
        <v>1</v>
      </c>
      <c r="R65" s="409">
        <v>4</v>
      </c>
      <c r="S65" s="259" t="s">
        <v>956</v>
      </c>
      <c r="T65" s="259" t="s">
        <v>1430</v>
      </c>
      <c r="U65" s="259"/>
      <c r="V65" s="259" t="s">
        <v>1357</v>
      </c>
      <c r="W65" s="259" t="s">
        <v>1427</v>
      </c>
    </row>
    <row r="66" spans="1:67" s="58" customFormat="1" ht="89.25" x14ac:dyDescent="0.2">
      <c r="A66" s="403" t="s">
        <v>1422</v>
      </c>
      <c r="B66" s="253" t="s">
        <v>1416</v>
      </c>
      <c r="C66" s="253" t="s">
        <v>1109</v>
      </c>
      <c r="D66" s="253" t="s">
        <v>1182</v>
      </c>
      <c r="E66" s="253" t="s">
        <v>1273</v>
      </c>
      <c r="F66" s="254"/>
      <c r="G66" s="254"/>
      <c r="H66" s="254">
        <v>1</v>
      </c>
      <c r="I66" s="254"/>
      <c r="J66" s="254"/>
      <c r="K66" s="254">
        <v>1</v>
      </c>
      <c r="L66" s="254"/>
      <c r="M66" s="254"/>
      <c r="N66" s="254">
        <v>1</v>
      </c>
      <c r="O66" s="254"/>
      <c r="P66" s="254"/>
      <c r="Q66" s="261">
        <v>1</v>
      </c>
      <c r="R66" s="255">
        <f t="shared" si="2"/>
        <v>4</v>
      </c>
      <c r="S66" s="253" t="s">
        <v>965</v>
      </c>
      <c r="T66" s="253"/>
      <c r="U66" s="253"/>
      <c r="V66" s="253" t="s">
        <v>1357</v>
      </c>
      <c r="W66" s="253" t="s">
        <v>1366</v>
      </c>
      <c r="X66" s="290"/>
      <c r="Y66" s="296"/>
      <c r="Z66" s="296"/>
      <c r="AA66" s="296"/>
      <c r="AB66" s="296"/>
      <c r="AC66" s="296"/>
      <c r="AD66" s="296"/>
      <c r="AE66" s="296"/>
      <c r="AF66" s="296"/>
      <c r="AG66" s="290"/>
      <c r="AH66" s="290"/>
      <c r="AI66" s="290"/>
      <c r="AJ66" s="290"/>
      <c r="AK66" s="290"/>
      <c r="AL66" s="290"/>
      <c r="AM66" s="290"/>
      <c r="AN66" s="290"/>
      <c r="AO66" s="290"/>
      <c r="AP66" s="290"/>
      <c r="AQ66" s="290"/>
      <c r="AR66" s="290"/>
      <c r="AS66" s="290"/>
      <c r="AT66" s="290"/>
      <c r="AU66" s="290"/>
      <c r="AV66" s="290"/>
      <c r="AW66" s="290"/>
      <c r="AX66" s="290"/>
      <c r="AY66" s="290"/>
      <c r="AZ66" s="290"/>
      <c r="BA66" s="290"/>
      <c r="BB66" s="290"/>
      <c r="BC66" s="290"/>
      <c r="BD66" s="290"/>
      <c r="BE66" s="290"/>
      <c r="BF66" s="290"/>
      <c r="BG66" s="290"/>
      <c r="BH66" s="290"/>
      <c r="BI66" s="290"/>
      <c r="BJ66" s="290"/>
      <c r="BK66" s="290"/>
      <c r="BL66" s="290"/>
      <c r="BM66" s="290"/>
      <c r="BN66" s="290"/>
      <c r="BO66" s="290"/>
    </row>
    <row r="67" spans="1:67" s="58" customFormat="1" ht="123.75" customHeight="1" x14ac:dyDescent="0.2">
      <c r="A67" s="403" t="s">
        <v>1422</v>
      </c>
      <c r="B67" s="253" t="s">
        <v>1416</v>
      </c>
      <c r="C67" s="256" t="s">
        <v>1109</v>
      </c>
      <c r="D67" s="256" t="s">
        <v>1183</v>
      </c>
      <c r="E67" s="256" t="s">
        <v>1274</v>
      </c>
      <c r="F67" s="257"/>
      <c r="G67" s="257"/>
      <c r="H67" s="257">
        <v>1</v>
      </c>
      <c r="I67" s="257"/>
      <c r="J67" s="257"/>
      <c r="K67" s="257">
        <v>1</v>
      </c>
      <c r="L67" s="257"/>
      <c r="M67" s="257"/>
      <c r="N67" s="257">
        <v>1</v>
      </c>
      <c r="O67" s="257"/>
      <c r="P67" s="257"/>
      <c r="Q67" s="262">
        <v>1</v>
      </c>
      <c r="R67" s="255">
        <f t="shared" si="2"/>
        <v>4</v>
      </c>
      <c r="S67" s="253" t="s">
        <v>1358</v>
      </c>
      <c r="T67" s="253"/>
      <c r="U67" s="253"/>
      <c r="V67" s="253" t="s">
        <v>1357</v>
      </c>
      <c r="W67" s="256" t="s">
        <v>1367</v>
      </c>
      <c r="X67" s="290"/>
      <c r="Y67" s="296"/>
      <c r="Z67" s="296"/>
      <c r="AA67" s="296"/>
      <c r="AB67" s="296"/>
      <c r="AC67" s="296"/>
      <c r="AD67" s="296"/>
      <c r="AE67" s="296"/>
      <c r="AF67" s="296"/>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290"/>
      <c r="BD67" s="290"/>
      <c r="BE67" s="290"/>
      <c r="BF67" s="290"/>
      <c r="BG67" s="290"/>
      <c r="BH67" s="290"/>
      <c r="BI67" s="290"/>
      <c r="BJ67" s="290"/>
      <c r="BK67" s="290"/>
      <c r="BL67" s="290"/>
      <c r="BM67" s="290"/>
      <c r="BN67" s="290"/>
      <c r="BO67" s="290"/>
    </row>
    <row r="68" spans="1:67" s="58" customFormat="1" ht="106.5" customHeight="1" x14ac:dyDescent="0.2">
      <c r="A68" s="403" t="s">
        <v>1422</v>
      </c>
      <c r="B68" s="253" t="s">
        <v>1416</v>
      </c>
      <c r="C68" s="253" t="s">
        <v>1109</v>
      </c>
      <c r="D68" s="253" t="s">
        <v>1184</v>
      </c>
      <c r="E68" s="253" t="s">
        <v>1275</v>
      </c>
      <c r="F68" s="254"/>
      <c r="G68" s="254"/>
      <c r="H68" s="254">
        <v>1</v>
      </c>
      <c r="I68" s="254"/>
      <c r="J68" s="254"/>
      <c r="K68" s="254">
        <v>1</v>
      </c>
      <c r="L68" s="254"/>
      <c r="M68" s="254"/>
      <c r="N68" s="254">
        <v>1</v>
      </c>
      <c r="O68" s="254"/>
      <c r="P68" s="254"/>
      <c r="Q68" s="261">
        <v>1</v>
      </c>
      <c r="R68" s="255">
        <f t="shared" si="2"/>
        <v>4</v>
      </c>
      <c r="S68" s="253" t="s">
        <v>965</v>
      </c>
      <c r="T68" s="253"/>
      <c r="U68" s="253"/>
      <c r="V68" s="253" t="s">
        <v>1357</v>
      </c>
      <c r="W68" s="253" t="s">
        <v>1368</v>
      </c>
      <c r="X68" s="290"/>
      <c r="Y68" s="296"/>
      <c r="Z68" s="296"/>
      <c r="AA68" s="296"/>
      <c r="AB68" s="296"/>
      <c r="AC68" s="296"/>
      <c r="AD68" s="296"/>
      <c r="AE68" s="296"/>
      <c r="AF68" s="296"/>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90"/>
      <c r="BC68" s="290"/>
      <c r="BD68" s="290"/>
      <c r="BE68" s="290"/>
      <c r="BF68" s="290"/>
      <c r="BG68" s="290"/>
      <c r="BH68" s="290"/>
      <c r="BI68" s="290"/>
      <c r="BJ68" s="290"/>
      <c r="BK68" s="290"/>
      <c r="BL68" s="290"/>
      <c r="BM68" s="290"/>
      <c r="BN68" s="290"/>
      <c r="BO68" s="290"/>
    </row>
    <row r="69" spans="1:67" s="58" customFormat="1" ht="89.25" x14ac:dyDescent="0.2">
      <c r="A69" s="403" t="s">
        <v>1422</v>
      </c>
      <c r="B69" s="253" t="s">
        <v>1416</v>
      </c>
      <c r="C69" s="256" t="s">
        <v>1109</v>
      </c>
      <c r="D69" s="256" t="s">
        <v>1185</v>
      </c>
      <c r="E69" s="256" t="s">
        <v>1276</v>
      </c>
      <c r="F69" s="257"/>
      <c r="G69" s="257"/>
      <c r="H69" s="257"/>
      <c r="I69" s="257"/>
      <c r="J69" s="257"/>
      <c r="K69" s="257">
        <v>1</v>
      </c>
      <c r="L69" s="257"/>
      <c r="M69" s="257"/>
      <c r="N69" s="257"/>
      <c r="O69" s="257"/>
      <c r="P69" s="257"/>
      <c r="Q69" s="257"/>
      <c r="R69" s="255">
        <f t="shared" si="2"/>
        <v>1</v>
      </c>
      <c r="S69" s="253" t="s">
        <v>956</v>
      </c>
      <c r="T69" s="253"/>
      <c r="U69" s="253"/>
      <c r="V69" s="253" t="s">
        <v>1357</v>
      </c>
      <c r="W69" s="256"/>
      <c r="X69" s="290"/>
      <c r="Y69" s="296"/>
      <c r="Z69" s="296"/>
      <c r="AA69" s="296"/>
      <c r="AB69" s="296"/>
      <c r="AC69" s="296"/>
      <c r="AD69" s="296"/>
      <c r="AE69" s="296"/>
      <c r="AF69" s="296"/>
      <c r="AG69" s="290"/>
      <c r="AH69" s="290"/>
      <c r="AI69" s="290"/>
      <c r="AJ69" s="290"/>
      <c r="AK69" s="290"/>
      <c r="AL69" s="290"/>
      <c r="AM69" s="290"/>
      <c r="AN69" s="290"/>
      <c r="AO69" s="290"/>
      <c r="AP69" s="290"/>
      <c r="AQ69" s="290"/>
      <c r="AR69" s="290"/>
      <c r="AS69" s="290"/>
      <c r="AT69" s="290"/>
      <c r="AU69" s="290"/>
      <c r="AV69" s="290"/>
      <c r="AW69" s="290"/>
      <c r="AX69" s="290"/>
      <c r="AY69" s="290"/>
      <c r="AZ69" s="290"/>
      <c r="BA69" s="290"/>
      <c r="BB69" s="290"/>
      <c r="BC69" s="290"/>
      <c r="BD69" s="290"/>
      <c r="BE69" s="290"/>
      <c r="BF69" s="290"/>
      <c r="BG69" s="290"/>
      <c r="BH69" s="290"/>
      <c r="BI69" s="290"/>
      <c r="BJ69" s="290"/>
      <c r="BK69" s="290"/>
      <c r="BL69" s="290"/>
      <c r="BM69" s="290"/>
      <c r="BN69" s="290"/>
      <c r="BO69" s="290"/>
    </row>
    <row r="70" spans="1:67" s="58" customFormat="1" ht="89.25" x14ac:dyDescent="0.2">
      <c r="A70" s="403" t="s">
        <v>1422</v>
      </c>
      <c r="B70" s="253" t="s">
        <v>1416</v>
      </c>
      <c r="C70" s="253" t="s">
        <v>1109</v>
      </c>
      <c r="D70" s="253" t="s">
        <v>1186</v>
      </c>
      <c r="E70" s="253" t="s">
        <v>1277</v>
      </c>
      <c r="F70" s="254"/>
      <c r="G70" s="254"/>
      <c r="H70" s="254">
        <v>1</v>
      </c>
      <c r="I70" s="254"/>
      <c r="J70" s="254"/>
      <c r="K70" s="254">
        <v>1</v>
      </c>
      <c r="L70" s="254"/>
      <c r="M70" s="254"/>
      <c r="N70" s="254">
        <v>1</v>
      </c>
      <c r="O70" s="254"/>
      <c r="P70" s="254"/>
      <c r="Q70" s="254"/>
      <c r="R70" s="255">
        <f t="shared" si="2"/>
        <v>3</v>
      </c>
      <c r="S70" s="253" t="s">
        <v>965</v>
      </c>
      <c r="T70" s="253"/>
      <c r="U70" s="253"/>
      <c r="V70" s="253" t="s">
        <v>1357</v>
      </c>
      <c r="W70" s="253"/>
      <c r="X70" s="290"/>
      <c r="Y70" s="296"/>
      <c r="Z70" s="296"/>
      <c r="AA70" s="296"/>
      <c r="AB70" s="296"/>
      <c r="AC70" s="296"/>
      <c r="AD70" s="296"/>
      <c r="AE70" s="296"/>
      <c r="AF70" s="296"/>
      <c r="AG70" s="290"/>
      <c r="AH70" s="290"/>
      <c r="AI70" s="290"/>
      <c r="AJ70" s="290"/>
      <c r="AK70" s="290"/>
      <c r="AL70" s="290"/>
      <c r="AM70" s="290"/>
      <c r="AN70" s="290"/>
      <c r="AO70" s="290"/>
      <c r="AP70" s="290"/>
      <c r="AQ70" s="290"/>
      <c r="AR70" s="290"/>
      <c r="AS70" s="290"/>
      <c r="AT70" s="290"/>
      <c r="AU70" s="290"/>
      <c r="AV70" s="290"/>
      <c r="AW70" s="290"/>
      <c r="AX70" s="290"/>
      <c r="AY70" s="290"/>
      <c r="AZ70" s="290"/>
      <c r="BA70" s="290"/>
      <c r="BB70" s="290"/>
      <c r="BC70" s="290"/>
      <c r="BD70" s="290"/>
      <c r="BE70" s="290"/>
      <c r="BF70" s="290"/>
      <c r="BG70" s="290"/>
      <c r="BH70" s="290"/>
      <c r="BI70" s="290"/>
      <c r="BJ70" s="290"/>
      <c r="BK70" s="290"/>
      <c r="BL70" s="290"/>
      <c r="BM70" s="290"/>
      <c r="BN70" s="290"/>
      <c r="BO70" s="290"/>
    </row>
    <row r="71" spans="1:67" s="58" customFormat="1" ht="108.75" customHeight="1" x14ac:dyDescent="0.2">
      <c r="A71" s="403" t="s">
        <v>1422</v>
      </c>
      <c r="B71" s="253" t="s">
        <v>1416</v>
      </c>
      <c r="C71" s="256" t="s">
        <v>1109</v>
      </c>
      <c r="D71" s="256" t="s">
        <v>1187</v>
      </c>
      <c r="E71" s="256" t="s">
        <v>1278</v>
      </c>
      <c r="F71" s="257"/>
      <c r="G71" s="257"/>
      <c r="H71" s="257">
        <v>1</v>
      </c>
      <c r="I71" s="257"/>
      <c r="J71" s="257"/>
      <c r="K71" s="257">
        <v>1</v>
      </c>
      <c r="L71" s="257"/>
      <c r="M71" s="257"/>
      <c r="N71" s="257">
        <v>1</v>
      </c>
      <c r="O71" s="257"/>
      <c r="P71" s="257"/>
      <c r="Q71" s="262">
        <v>1</v>
      </c>
      <c r="R71" s="255">
        <f t="shared" si="2"/>
        <v>4</v>
      </c>
      <c r="S71" s="253" t="s">
        <v>965</v>
      </c>
      <c r="T71" s="253"/>
      <c r="U71" s="253"/>
      <c r="V71" s="253" t="s">
        <v>1357</v>
      </c>
      <c r="W71" s="256"/>
      <c r="X71" s="290"/>
      <c r="Y71" s="296"/>
      <c r="Z71" s="296"/>
      <c r="AA71" s="296"/>
      <c r="AB71" s="296"/>
      <c r="AC71" s="296"/>
      <c r="AD71" s="296"/>
      <c r="AE71" s="296"/>
      <c r="AF71" s="296"/>
      <c r="AG71" s="290"/>
      <c r="AH71" s="290"/>
      <c r="AI71" s="290"/>
      <c r="AJ71" s="290"/>
      <c r="AK71" s="290"/>
      <c r="AL71" s="290"/>
      <c r="AM71" s="290"/>
      <c r="AN71" s="290"/>
      <c r="AO71" s="290"/>
      <c r="AP71" s="290"/>
      <c r="AQ71" s="290"/>
      <c r="AR71" s="290"/>
      <c r="AS71" s="290"/>
      <c r="AT71" s="290"/>
      <c r="AU71" s="290"/>
      <c r="AV71" s="290"/>
      <c r="AW71" s="290"/>
      <c r="AX71" s="290"/>
      <c r="AY71" s="290"/>
      <c r="AZ71" s="290"/>
      <c r="BA71" s="290"/>
      <c r="BB71" s="290"/>
      <c r="BC71" s="290"/>
      <c r="BD71" s="290"/>
      <c r="BE71" s="290"/>
      <c r="BF71" s="290"/>
      <c r="BG71" s="290"/>
      <c r="BH71" s="290"/>
      <c r="BI71" s="290"/>
      <c r="BJ71" s="290"/>
      <c r="BK71" s="290"/>
      <c r="BL71" s="290"/>
      <c r="BM71" s="290"/>
      <c r="BN71" s="290"/>
      <c r="BO71" s="290"/>
    </row>
    <row r="72" spans="1:67" s="58" customFormat="1" ht="99" customHeight="1" x14ac:dyDescent="0.2">
      <c r="A72" s="403" t="s">
        <v>1422</v>
      </c>
      <c r="B72" s="253" t="s">
        <v>1416</v>
      </c>
      <c r="C72" s="253" t="s">
        <v>1109</v>
      </c>
      <c r="D72" s="253" t="s">
        <v>1188</v>
      </c>
      <c r="E72" s="253" t="s">
        <v>1514</v>
      </c>
      <c r="F72" s="254"/>
      <c r="G72" s="254"/>
      <c r="H72" s="254"/>
      <c r="I72" s="254"/>
      <c r="J72" s="254">
        <v>1</v>
      </c>
      <c r="K72" s="254"/>
      <c r="L72" s="254"/>
      <c r="M72" s="254"/>
      <c r="N72" s="254"/>
      <c r="O72" s="254"/>
      <c r="P72" s="254"/>
      <c r="Q72" s="254"/>
      <c r="R72" s="255">
        <f t="shared" si="2"/>
        <v>1</v>
      </c>
      <c r="S72" s="253" t="s">
        <v>1369</v>
      </c>
      <c r="T72" s="253"/>
      <c r="U72" s="253"/>
      <c r="V72" s="253" t="s">
        <v>1357</v>
      </c>
      <c r="W72" s="253"/>
      <c r="X72" s="290"/>
      <c r="Y72" s="296"/>
      <c r="Z72" s="296"/>
      <c r="AA72" s="296"/>
      <c r="AB72" s="296"/>
      <c r="AC72" s="296"/>
      <c r="AD72" s="296"/>
      <c r="AE72" s="296"/>
      <c r="AF72" s="296"/>
      <c r="AG72" s="290"/>
      <c r="AH72" s="290"/>
      <c r="AI72" s="290"/>
      <c r="AJ72" s="290"/>
      <c r="AK72" s="290"/>
      <c r="AL72" s="290"/>
      <c r="AM72" s="290"/>
      <c r="AN72" s="290"/>
      <c r="AO72" s="290"/>
      <c r="AP72" s="290"/>
      <c r="AQ72" s="290"/>
      <c r="AR72" s="290"/>
      <c r="AS72" s="290"/>
      <c r="AT72" s="290"/>
      <c r="AU72" s="290"/>
      <c r="AV72" s="290"/>
      <c r="AW72" s="290"/>
      <c r="AX72" s="290"/>
      <c r="AY72" s="290"/>
      <c r="AZ72" s="290"/>
      <c r="BA72" s="290"/>
      <c r="BB72" s="290"/>
      <c r="BC72" s="290"/>
      <c r="BD72" s="290"/>
      <c r="BE72" s="290"/>
      <c r="BF72" s="290"/>
      <c r="BG72" s="290"/>
      <c r="BH72" s="290"/>
      <c r="BI72" s="290"/>
      <c r="BJ72" s="290"/>
      <c r="BK72" s="290"/>
      <c r="BL72" s="290"/>
      <c r="BM72" s="290"/>
      <c r="BN72" s="290"/>
      <c r="BO72" s="290"/>
    </row>
    <row r="73" spans="1:67" s="58" customFormat="1" ht="102.75" customHeight="1" x14ac:dyDescent="0.2">
      <c r="A73" s="403" t="s">
        <v>1422</v>
      </c>
      <c r="B73" s="253" t="s">
        <v>1416</v>
      </c>
      <c r="C73" s="256" t="s">
        <v>1110</v>
      </c>
      <c r="D73" s="256" t="s">
        <v>1189</v>
      </c>
      <c r="E73" s="256" t="s">
        <v>1279</v>
      </c>
      <c r="F73" s="257">
        <v>1</v>
      </c>
      <c r="G73" s="257">
        <v>1</v>
      </c>
      <c r="H73" s="257">
        <v>1</v>
      </c>
      <c r="I73" s="257">
        <v>1</v>
      </c>
      <c r="J73" s="257">
        <v>1</v>
      </c>
      <c r="K73" s="257">
        <v>1</v>
      </c>
      <c r="L73" s="257">
        <v>1</v>
      </c>
      <c r="M73" s="257">
        <v>1</v>
      </c>
      <c r="N73" s="257">
        <v>1</v>
      </c>
      <c r="O73" s="257">
        <v>1</v>
      </c>
      <c r="P73" s="257">
        <v>1</v>
      </c>
      <c r="Q73" s="262">
        <v>1</v>
      </c>
      <c r="R73" s="255">
        <f t="shared" si="2"/>
        <v>12</v>
      </c>
      <c r="S73" s="253" t="s">
        <v>1331</v>
      </c>
      <c r="T73" s="253" t="s">
        <v>1344</v>
      </c>
      <c r="U73" s="253" t="s">
        <v>1441</v>
      </c>
      <c r="V73" s="256" t="s">
        <v>1370</v>
      </c>
      <c r="W73" s="256"/>
      <c r="X73" s="290"/>
      <c r="Y73" s="296"/>
      <c r="Z73" s="296"/>
      <c r="AA73" s="296"/>
      <c r="AB73" s="296"/>
      <c r="AC73" s="296"/>
      <c r="AD73" s="296"/>
      <c r="AE73" s="296"/>
      <c r="AF73" s="296"/>
      <c r="AG73" s="290"/>
      <c r="AH73" s="290"/>
      <c r="AI73" s="290"/>
      <c r="AJ73" s="290"/>
      <c r="AK73" s="290"/>
      <c r="AL73" s="290"/>
      <c r="AM73" s="290"/>
      <c r="AN73" s="290"/>
      <c r="AO73" s="290"/>
      <c r="AP73" s="290"/>
      <c r="AQ73" s="290"/>
      <c r="AR73" s="290"/>
      <c r="AS73" s="290"/>
      <c r="AT73" s="290"/>
      <c r="AU73" s="290"/>
      <c r="AV73" s="290"/>
      <c r="AW73" s="290"/>
      <c r="AX73" s="290"/>
      <c r="AY73" s="290"/>
      <c r="AZ73" s="290"/>
      <c r="BA73" s="290"/>
      <c r="BB73" s="290"/>
      <c r="BC73" s="290"/>
      <c r="BD73" s="290"/>
      <c r="BE73" s="290"/>
      <c r="BF73" s="290"/>
      <c r="BG73" s="290"/>
      <c r="BH73" s="290"/>
      <c r="BI73" s="290"/>
      <c r="BJ73" s="290"/>
      <c r="BK73" s="290"/>
      <c r="BL73" s="290"/>
      <c r="BM73" s="290"/>
      <c r="BN73" s="290"/>
      <c r="BO73" s="290"/>
    </row>
    <row r="74" spans="1:67" s="58" customFormat="1" ht="106.5" customHeight="1" x14ac:dyDescent="0.2">
      <c r="A74" s="403" t="s">
        <v>1422</v>
      </c>
      <c r="B74" s="253" t="s">
        <v>1416</v>
      </c>
      <c r="C74" s="256" t="s">
        <v>1111</v>
      </c>
      <c r="D74" s="256" t="s">
        <v>1190</v>
      </c>
      <c r="E74" s="256" t="s">
        <v>1280</v>
      </c>
      <c r="F74" s="257" t="s">
        <v>1316</v>
      </c>
      <c r="G74" s="257" t="s">
        <v>1316</v>
      </c>
      <c r="H74" s="257">
        <v>1</v>
      </c>
      <c r="I74" s="257" t="s">
        <v>1316</v>
      </c>
      <c r="J74" s="257" t="s">
        <v>1316</v>
      </c>
      <c r="K74" s="257">
        <v>1</v>
      </c>
      <c r="L74" s="257" t="s">
        <v>1316</v>
      </c>
      <c r="M74" s="257" t="s">
        <v>1316</v>
      </c>
      <c r="N74" s="257">
        <v>1</v>
      </c>
      <c r="O74" s="257" t="s">
        <v>1316</v>
      </c>
      <c r="P74" s="257" t="s">
        <v>1316</v>
      </c>
      <c r="Q74" s="262">
        <v>1</v>
      </c>
      <c r="R74" s="255">
        <f t="shared" si="2"/>
        <v>4</v>
      </c>
      <c r="S74" s="253" t="s">
        <v>1323</v>
      </c>
      <c r="T74" s="253" t="s">
        <v>1371</v>
      </c>
      <c r="U74" s="253"/>
      <c r="V74" s="256" t="s">
        <v>1372</v>
      </c>
      <c r="W74" s="256"/>
      <c r="X74" s="290"/>
      <c r="Y74" s="296"/>
      <c r="Z74" s="296"/>
      <c r="AA74" s="296"/>
      <c r="AB74" s="296"/>
      <c r="AC74" s="296"/>
      <c r="AD74" s="296"/>
      <c r="AE74" s="296"/>
      <c r="AF74" s="296"/>
      <c r="AG74" s="290"/>
      <c r="AH74" s="290"/>
      <c r="AI74" s="290"/>
      <c r="AJ74" s="290"/>
      <c r="AK74" s="290"/>
      <c r="AL74" s="290"/>
      <c r="AM74" s="290"/>
      <c r="AN74" s="290"/>
      <c r="AO74" s="290"/>
      <c r="AP74" s="290"/>
      <c r="AQ74" s="290"/>
      <c r="AR74" s="290"/>
      <c r="AS74" s="290"/>
      <c r="AT74" s="290"/>
      <c r="AU74" s="290"/>
      <c r="AV74" s="290"/>
      <c r="AW74" s="290"/>
      <c r="AX74" s="290"/>
      <c r="AY74" s="290"/>
      <c r="AZ74" s="290"/>
      <c r="BA74" s="290"/>
      <c r="BB74" s="290"/>
      <c r="BC74" s="290"/>
      <c r="BD74" s="290"/>
      <c r="BE74" s="290"/>
      <c r="BF74" s="290"/>
      <c r="BG74" s="290"/>
      <c r="BH74" s="290"/>
      <c r="BI74" s="290"/>
      <c r="BJ74" s="290"/>
      <c r="BK74" s="290"/>
      <c r="BL74" s="290"/>
      <c r="BM74" s="290"/>
      <c r="BN74" s="290"/>
      <c r="BO74" s="290"/>
    </row>
    <row r="75" spans="1:67" s="58" customFormat="1" ht="89.25" x14ac:dyDescent="0.2">
      <c r="A75" s="403" t="s">
        <v>1422</v>
      </c>
      <c r="B75" s="253" t="s">
        <v>1416</v>
      </c>
      <c r="C75" s="253" t="s">
        <v>1111</v>
      </c>
      <c r="D75" s="253" t="s">
        <v>1191</v>
      </c>
      <c r="E75" s="253" t="s">
        <v>1281</v>
      </c>
      <c r="F75" s="254" t="s">
        <v>1316</v>
      </c>
      <c r="G75" s="254" t="s">
        <v>1316</v>
      </c>
      <c r="H75" s="254">
        <v>1</v>
      </c>
      <c r="I75" s="254" t="s">
        <v>1316</v>
      </c>
      <c r="J75" s="254" t="s">
        <v>1316</v>
      </c>
      <c r="K75" s="254">
        <v>1</v>
      </c>
      <c r="L75" s="254" t="s">
        <v>1316</v>
      </c>
      <c r="M75" s="254" t="s">
        <v>1316</v>
      </c>
      <c r="N75" s="254">
        <v>1</v>
      </c>
      <c r="O75" s="254" t="s">
        <v>1316</v>
      </c>
      <c r="P75" s="254" t="s">
        <v>1316</v>
      </c>
      <c r="Q75" s="261">
        <v>1</v>
      </c>
      <c r="R75" s="255">
        <f t="shared" si="2"/>
        <v>4</v>
      </c>
      <c r="S75" s="253" t="s">
        <v>1323</v>
      </c>
      <c r="T75" s="253"/>
      <c r="U75" s="253"/>
      <c r="V75" s="253" t="s">
        <v>1372</v>
      </c>
      <c r="W75" s="253"/>
      <c r="X75" s="290"/>
      <c r="Y75" s="296"/>
      <c r="Z75" s="296"/>
      <c r="AA75" s="296"/>
      <c r="AB75" s="296"/>
      <c r="AC75" s="296"/>
      <c r="AD75" s="296"/>
      <c r="AE75" s="296"/>
      <c r="AF75" s="296"/>
      <c r="AG75" s="290"/>
      <c r="AH75" s="290"/>
      <c r="AI75" s="290"/>
      <c r="AJ75" s="290"/>
      <c r="AK75" s="290"/>
      <c r="AL75" s="290"/>
      <c r="AM75" s="290"/>
      <c r="AN75" s="290"/>
      <c r="AO75" s="290"/>
      <c r="AP75" s="290"/>
      <c r="AQ75" s="290"/>
      <c r="AR75" s="290"/>
      <c r="AS75" s="290"/>
      <c r="AT75" s="290"/>
      <c r="AU75" s="290"/>
      <c r="AV75" s="290"/>
      <c r="AW75" s="290"/>
      <c r="AX75" s="290"/>
      <c r="AY75" s="290"/>
      <c r="AZ75" s="290"/>
      <c r="BA75" s="290"/>
      <c r="BB75" s="290"/>
      <c r="BC75" s="290"/>
      <c r="BD75" s="290"/>
      <c r="BE75" s="290"/>
      <c r="BF75" s="290"/>
      <c r="BG75" s="290"/>
      <c r="BH75" s="290"/>
      <c r="BI75" s="290"/>
      <c r="BJ75" s="290"/>
      <c r="BK75" s="290"/>
      <c r="BL75" s="290"/>
      <c r="BM75" s="290"/>
      <c r="BN75" s="290"/>
      <c r="BO75" s="290"/>
    </row>
    <row r="76" spans="1:67" s="58" customFormat="1" ht="89.25" x14ac:dyDescent="0.2">
      <c r="A76" s="403" t="s">
        <v>1422</v>
      </c>
      <c r="B76" s="253" t="s">
        <v>1416</v>
      </c>
      <c r="C76" s="256" t="s">
        <v>1111</v>
      </c>
      <c r="D76" s="256" t="s">
        <v>1192</v>
      </c>
      <c r="E76" s="256" t="s">
        <v>1282</v>
      </c>
      <c r="F76" s="257" t="s">
        <v>1316</v>
      </c>
      <c r="G76" s="257" t="s">
        <v>1316</v>
      </c>
      <c r="H76" s="257">
        <v>1</v>
      </c>
      <c r="I76" s="257" t="s">
        <v>1316</v>
      </c>
      <c r="J76" s="257" t="s">
        <v>1316</v>
      </c>
      <c r="K76" s="257">
        <v>1</v>
      </c>
      <c r="L76" s="257" t="s">
        <v>1316</v>
      </c>
      <c r="M76" s="257" t="s">
        <v>1316</v>
      </c>
      <c r="N76" s="257">
        <v>1</v>
      </c>
      <c r="O76" s="257" t="s">
        <v>1316</v>
      </c>
      <c r="P76" s="257" t="s">
        <v>1316</v>
      </c>
      <c r="Q76" s="262">
        <v>1</v>
      </c>
      <c r="R76" s="255">
        <f t="shared" si="2"/>
        <v>4</v>
      </c>
      <c r="S76" s="253" t="s">
        <v>1323</v>
      </c>
      <c r="T76" s="253"/>
      <c r="U76" s="253"/>
      <c r="V76" s="256" t="s">
        <v>1372</v>
      </c>
      <c r="W76" s="256"/>
      <c r="X76" s="290"/>
      <c r="Y76" s="296"/>
      <c r="Z76" s="296"/>
      <c r="AA76" s="296"/>
      <c r="AB76" s="296"/>
      <c r="AC76" s="296"/>
      <c r="AD76" s="296"/>
      <c r="AE76" s="296"/>
      <c r="AF76" s="296"/>
      <c r="AG76" s="290"/>
      <c r="AH76" s="290"/>
      <c r="AI76" s="290"/>
      <c r="AJ76" s="290"/>
      <c r="AK76" s="290"/>
      <c r="AL76" s="290"/>
      <c r="AM76" s="290"/>
      <c r="AN76" s="290"/>
      <c r="AO76" s="290"/>
      <c r="AP76" s="290"/>
      <c r="AQ76" s="290"/>
      <c r="AR76" s="290"/>
      <c r="AS76" s="290"/>
      <c r="AT76" s="290"/>
      <c r="AU76" s="290"/>
      <c r="AV76" s="290"/>
      <c r="AW76" s="290"/>
      <c r="AX76" s="290"/>
      <c r="AY76" s="290"/>
      <c r="AZ76" s="290"/>
      <c r="BA76" s="290"/>
      <c r="BB76" s="290"/>
      <c r="BC76" s="290"/>
      <c r="BD76" s="290"/>
      <c r="BE76" s="290"/>
      <c r="BF76" s="290"/>
      <c r="BG76" s="290"/>
      <c r="BH76" s="290"/>
      <c r="BI76" s="290"/>
      <c r="BJ76" s="290"/>
      <c r="BK76" s="290"/>
      <c r="BL76" s="290"/>
      <c r="BM76" s="290"/>
      <c r="BN76" s="290"/>
      <c r="BO76" s="290"/>
    </row>
    <row r="77" spans="1:67" s="58" customFormat="1" ht="92.25" customHeight="1" x14ac:dyDescent="0.2">
      <c r="A77" s="403" t="s">
        <v>1422</v>
      </c>
      <c r="B77" s="253" t="s">
        <v>1416</v>
      </c>
      <c r="C77" s="256" t="s">
        <v>1112</v>
      </c>
      <c r="D77" s="256" t="s">
        <v>1193</v>
      </c>
      <c r="E77" s="256" t="s">
        <v>1283</v>
      </c>
      <c r="F77" s="257">
        <v>1</v>
      </c>
      <c r="G77" s="257"/>
      <c r="H77" s="257"/>
      <c r="I77" s="257"/>
      <c r="J77" s="257"/>
      <c r="K77" s="257"/>
      <c r="L77" s="257"/>
      <c r="M77" s="257"/>
      <c r="N77" s="257"/>
      <c r="O77" s="257"/>
      <c r="P77" s="257"/>
      <c r="Q77" s="257"/>
      <c r="R77" s="255">
        <f t="shared" si="2"/>
        <v>1</v>
      </c>
      <c r="S77" s="253" t="s">
        <v>960</v>
      </c>
      <c r="T77" s="253"/>
      <c r="U77" s="253"/>
      <c r="V77" s="256" t="s">
        <v>1373</v>
      </c>
      <c r="W77" s="256"/>
      <c r="X77" s="290"/>
      <c r="Y77" s="296"/>
      <c r="Z77" s="296"/>
      <c r="AA77" s="296"/>
      <c r="AB77" s="296"/>
      <c r="AC77" s="296"/>
      <c r="AD77" s="296"/>
      <c r="AE77" s="296"/>
      <c r="AF77" s="296"/>
      <c r="AG77" s="290"/>
      <c r="AH77" s="290"/>
      <c r="AI77" s="290"/>
      <c r="AJ77" s="290"/>
      <c r="AK77" s="290"/>
      <c r="AL77" s="290"/>
      <c r="AM77" s="290"/>
      <c r="AN77" s="290"/>
      <c r="AO77" s="290"/>
      <c r="AP77" s="290"/>
      <c r="AQ77" s="290"/>
      <c r="AR77" s="290"/>
      <c r="AS77" s="290"/>
      <c r="AT77" s="290"/>
      <c r="AU77" s="290"/>
      <c r="AV77" s="290"/>
      <c r="AW77" s="290"/>
      <c r="AX77" s="290"/>
      <c r="AY77" s="290"/>
      <c r="AZ77" s="290"/>
      <c r="BA77" s="290"/>
      <c r="BB77" s="290"/>
      <c r="BC77" s="290"/>
      <c r="BD77" s="290"/>
      <c r="BE77" s="290"/>
      <c r="BF77" s="290"/>
      <c r="BG77" s="290"/>
      <c r="BH77" s="290"/>
      <c r="BI77" s="290"/>
      <c r="BJ77" s="290"/>
      <c r="BK77" s="290"/>
      <c r="BL77" s="290"/>
      <c r="BM77" s="290"/>
      <c r="BN77" s="290"/>
      <c r="BO77" s="290"/>
    </row>
    <row r="78" spans="1:67" s="58" customFormat="1" ht="126" customHeight="1" x14ac:dyDescent="0.2">
      <c r="A78" s="403" t="s">
        <v>1422</v>
      </c>
      <c r="B78" s="253" t="s">
        <v>1416</v>
      </c>
      <c r="C78" s="253" t="s">
        <v>1112</v>
      </c>
      <c r="D78" s="253" t="s">
        <v>1194</v>
      </c>
      <c r="E78" s="253" t="s">
        <v>1284</v>
      </c>
      <c r="F78" s="254"/>
      <c r="G78" s="254"/>
      <c r="H78" s="254">
        <v>1</v>
      </c>
      <c r="I78" s="254"/>
      <c r="J78" s="254"/>
      <c r="K78" s="254">
        <v>1</v>
      </c>
      <c r="L78" s="254"/>
      <c r="M78" s="254"/>
      <c r="N78" s="254">
        <v>1</v>
      </c>
      <c r="O78" s="254"/>
      <c r="P78" s="254"/>
      <c r="Q78" s="261">
        <v>1</v>
      </c>
      <c r="R78" s="255">
        <f t="shared" si="2"/>
        <v>4</v>
      </c>
      <c r="S78" s="253" t="s">
        <v>1323</v>
      </c>
      <c r="T78" s="253"/>
      <c r="U78" s="253"/>
      <c r="V78" s="253" t="s">
        <v>1373</v>
      </c>
      <c r="W78" s="253" t="s">
        <v>1374</v>
      </c>
      <c r="X78" s="290"/>
      <c r="Y78" s="296"/>
      <c r="Z78" s="296"/>
      <c r="AA78" s="296"/>
      <c r="AB78" s="296"/>
      <c r="AC78" s="296"/>
      <c r="AD78" s="296"/>
      <c r="AE78" s="296"/>
      <c r="AF78" s="296"/>
      <c r="AG78" s="290"/>
      <c r="AH78" s="290"/>
      <c r="AI78" s="290"/>
      <c r="AJ78" s="290"/>
      <c r="AK78" s="290"/>
      <c r="AL78" s="290"/>
      <c r="AM78" s="290"/>
      <c r="AN78" s="290"/>
      <c r="AO78" s="290"/>
      <c r="AP78" s="290"/>
      <c r="AQ78" s="290"/>
      <c r="AR78" s="290"/>
      <c r="AS78" s="290"/>
      <c r="AT78" s="290"/>
      <c r="AU78" s="290"/>
      <c r="AV78" s="290"/>
      <c r="AW78" s="290"/>
      <c r="AX78" s="290"/>
      <c r="AY78" s="290"/>
      <c r="AZ78" s="290"/>
      <c r="BA78" s="290"/>
      <c r="BB78" s="290"/>
      <c r="BC78" s="290"/>
      <c r="BD78" s="290"/>
      <c r="BE78" s="290"/>
      <c r="BF78" s="290"/>
      <c r="BG78" s="290"/>
      <c r="BH78" s="290"/>
      <c r="BI78" s="290"/>
      <c r="BJ78" s="290"/>
      <c r="BK78" s="290"/>
      <c r="BL78" s="290"/>
      <c r="BM78" s="290"/>
      <c r="BN78" s="290"/>
      <c r="BO78" s="290"/>
    </row>
    <row r="79" spans="1:67" s="58" customFormat="1" ht="114" customHeight="1" x14ac:dyDescent="0.2">
      <c r="A79" s="403" t="s">
        <v>1422</v>
      </c>
      <c r="B79" s="253" t="s">
        <v>1416</v>
      </c>
      <c r="C79" s="253" t="s">
        <v>1113</v>
      </c>
      <c r="D79" s="253" t="s">
        <v>1195</v>
      </c>
      <c r="E79" s="253" t="s">
        <v>1285</v>
      </c>
      <c r="F79" s="254"/>
      <c r="G79" s="254"/>
      <c r="H79" s="254"/>
      <c r="I79" s="254"/>
      <c r="J79" s="254"/>
      <c r="K79" s="254"/>
      <c r="L79" s="261">
        <v>1</v>
      </c>
      <c r="M79" s="254"/>
      <c r="N79" s="254"/>
      <c r="O79" s="254"/>
      <c r="P79" s="254"/>
      <c r="Q79" s="254"/>
      <c r="R79" s="255">
        <f t="shared" si="2"/>
        <v>1</v>
      </c>
      <c r="S79" s="253" t="s">
        <v>960</v>
      </c>
      <c r="T79" s="253" t="s">
        <v>1355</v>
      </c>
      <c r="U79" s="253"/>
      <c r="V79" s="253" t="s">
        <v>1359</v>
      </c>
      <c r="W79" s="253"/>
      <c r="X79" s="290"/>
      <c r="Y79" s="296"/>
      <c r="Z79" s="296"/>
      <c r="AA79" s="296"/>
      <c r="AB79" s="296"/>
      <c r="AC79" s="296"/>
      <c r="AD79" s="296"/>
      <c r="AE79" s="296"/>
      <c r="AF79" s="296"/>
      <c r="AG79" s="290"/>
      <c r="AH79" s="290"/>
      <c r="AI79" s="290"/>
      <c r="AJ79" s="290"/>
      <c r="AK79" s="290"/>
      <c r="AL79" s="290"/>
      <c r="AM79" s="290"/>
      <c r="AN79" s="290"/>
      <c r="AO79" s="290"/>
      <c r="AP79" s="290"/>
      <c r="AQ79" s="290"/>
      <c r="AR79" s="290"/>
      <c r="AS79" s="290"/>
      <c r="AT79" s="290"/>
      <c r="AU79" s="290"/>
      <c r="AV79" s="290"/>
      <c r="AW79" s="290"/>
      <c r="AX79" s="290"/>
      <c r="AY79" s="290"/>
      <c r="AZ79" s="290"/>
      <c r="BA79" s="290"/>
      <c r="BB79" s="290"/>
      <c r="BC79" s="290"/>
      <c r="BD79" s="290"/>
      <c r="BE79" s="290"/>
      <c r="BF79" s="290"/>
      <c r="BG79" s="290"/>
      <c r="BH79" s="290"/>
      <c r="BI79" s="290"/>
      <c r="BJ79" s="290"/>
      <c r="BK79" s="290"/>
      <c r="BL79" s="290"/>
      <c r="BM79" s="290"/>
      <c r="BN79" s="290"/>
      <c r="BO79" s="290"/>
    </row>
    <row r="80" spans="1:67" s="58" customFormat="1" ht="105" customHeight="1" x14ac:dyDescent="0.2">
      <c r="A80" s="403" t="s">
        <v>1422</v>
      </c>
      <c r="B80" s="253" t="s">
        <v>1416</v>
      </c>
      <c r="C80" s="256" t="s">
        <v>1113</v>
      </c>
      <c r="D80" s="256" t="s">
        <v>1196</v>
      </c>
      <c r="E80" s="256" t="s">
        <v>1286</v>
      </c>
      <c r="F80" s="257"/>
      <c r="G80" s="257"/>
      <c r="H80" s="257"/>
      <c r="I80" s="257"/>
      <c r="J80" s="257"/>
      <c r="K80" s="257">
        <v>1</v>
      </c>
      <c r="L80" s="257"/>
      <c r="M80" s="257"/>
      <c r="N80" s="257"/>
      <c r="O80" s="257"/>
      <c r="P80" s="257">
        <v>1</v>
      </c>
      <c r="Q80" s="257"/>
      <c r="R80" s="255">
        <f t="shared" si="2"/>
        <v>2</v>
      </c>
      <c r="S80" s="253" t="s">
        <v>970</v>
      </c>
      <c r="T80" s="253"/>
      <c r="U80" s="253"/>
      <c r="V80" s="256" t="s">
        <v>1359</v>
      </c>
      <c r="W80" s="256"/>
      <c r="X80" s="290"/>
      <c r="Y80" s="296"/>
      <c r="Z80" s="296"/>
      <c r="AA80" s="296"/>
      <c r="AB80" s="296"/>
      <c r="AC80" s="296"/>
      <c r="AD80" s="296"/>
      <c r="AE80" s="296"/>
      <c r="AF80" s="296"/>
      <c r="AG80" s="290"/>
      <c r="AH80" s="290"/>
      <c r="AI80" s="290"/>
      <c r="AJ80" s="290"/>
      <c r="AK80" s="290"/>
      <c r="AL80" s="290"/>
      <c r="AM80" s="290"/>
      <c r="AN80" s="290"/>
      <c r="AO80" s="290"/>
      <c r="AP80" s="290"/>
      <c r="AQ80" s="290"/>
      <c r="AR80" s="290"/>
      <c r="AS80" s="290"/>
      <c r="AT80" s="290"/>
      <c r="AU80" s="290"/>
      <c r="AV80" s="290"/>
      <c r="AW80" s="290"/>
      <c r="AX80" s="290"/>
      <c r="AY80" s="290"/>
      <c r="AZ80" s="290"/>
      <c r="BA80" s="290"/>
      <c r="BB80" s="290"/>
      <c r="BC80" s="290"/>
      <c r="BD80" s="290"/>
      <c r="BE80" s="290"/>
      <c r="BF80" s="290"/>
      <c r="BG80" s="290"/>
      <c r="BH80" s="290"/>
      <c r="BI80" s="290"/>
      <c r="BJ80" s="290"/>
      <c r="BK80" s="290"/>
      <c r="BL80" s="290"/>
      <c r="BM80" s="290"/>
      <c r="BN80" s="290"/>
      <c r="BO80" s="290"/>
    </row>
    <row r="81" spans="1:67" s="58" customFormat="1" ht="104.25" customHeight="1" x14ac:dyDescent="0.2">
      <c r="A81" s="403" t="s">
        <v>1422</v>
      </c>
      <c r="B81" s="253" t="s">
        <v>1416</v>
      </c>
      <c r="C81" s="256" t="s">
        <v>1114</v>
      </c>
      <c r="D81" s="256" t="s">
        <v>1197</v>
      </c>
      <c r="E81" s="256" t="s">
        <v>1287</v>
      </c>
      <c r="F81" s="257">
        <v>1</v>
      </c>
      <c r="G81" s="257"/>
      <c r="H81" s="257"/>
      <c r="I81" s="257">
        <v>1</v>
      </c>
      <c r="J81" s="257"/>
      <c r="K81" s="257"/>
      <c r="L81" s="257">
        <v>1</v>
      </c>
      <c r="M81" s="257"/>
      <c r="N81" s="257"/>
      <c r="O81" s="257">
        <v>1</v>
      </c>
      <c r="P81" s="257"/>
      <c r="Q81" s="257"/>
      <c r="R81" s="255">
        <f t="shared" si="2"/>
        <v>4</v>
      </c>
      <c r="S81" s="253" t="s">
        <v>1331</v>
      </c>
      <c r="T81" s="253" t="s">
        <v>1344</v>
      </c>
      <c r="U81" s="253" t="s">
        <v>1442</v>
      </c>
      <c r="V81" s="256" t="s">
        <v>1375</v>
      </c>
      <c r="W81" s="256"/>
      <c r="X81" s="290"/>
      <c r="Y81" s="296"/>
      <c r="Z81" s="296"/>
      <c r="AA81" s="296"/>
      <c r="AB81" s="296"/>
      <c r="AC81" s="296"/>
      <c r="AD81" s="296"/>
      <c r="AE81" s="296"/>
      <c r="AF81" s="296"/>
      <c r="AG81" s="290"/>
      <c r="AH81" s="290"/>
      <c r="AI81" s="290"/>
      <c r="AJ81" s="290"/>
      <c r="AK81" s="290"/>
      <c r="AL81" s="290"/>
      <c r="AM81" s="290"/>
      <c r="AN81" s="290"/>
      <c r="AO81" s="290"/>
      <c r="AP81" s="290"/>
      <c r="AQ81" s="290"/>
      <c r="AR81" s="290"/>
      <c r="AS81" s="290"/>
      <c r="AT81" s="290"/>
      <c r="AU81" s="290"/>
      <c r="AV81" s="290"/>
      <c r="AW81" s="290"/>
      <c r="AX81" s="290"/>
      <c r="AY81" s="290"/>
      <c r="AZ81" s="290"/>
      <c r="BA81" s="290"/>
      <c r="BB81" s="290"/>
      <c r="BC81" s="290"/>
      <c r="BD81" s="290"/>
      <c r="BE81" s="290"/>
      <c r="BF81" s="290"/>
      <c r="BG81" s="290"/>
      <c r="BH81" s="290"/>
      <c r="BI81" s="290"/>
      <c r="BJ81" s="290"/>
      <c r="BK81" s="290"/>
      <c r="BL81" s="290"/>
      <c r="BM81" s="290"/>
      <c r="BN81" s="290"/>
      <c r="BO81" s="290"/>
    </row>
    <row r="82" spans="1:67" s="58" customFormat="1" ht="89.25" x14ac:dyDescent="0.2">
      <c r="A82" s="403" t="s">
        <v>1422</v>
      </c>
      <c r="B82" s="253" t="s">
        <v>1416</v>
      </c>
      <c r="C82" s="256" t="s">
        <v>1115</v>
      </c>
      <c r="D82" s="256" t="s">
        <v>1198</v>
      </c>
      <c r="E82" s="256" t="s">
        <v>1288</v>
      </c>
      <c r="F82" s="257"/>
      <c r="G82" s="257"/>
      <c r="H82" s="257"/>
      <c r="I82" s="257"/>
      <c r="J82" s="257"/>
      <c r="K82" s="257">
        <v>1</v>
      </c>
      <c r="L82" s="257"/>
      <c r="M82" s="257"/>
      <c r="N82" s="257"/>
      <c r="O82" s="257"/>
      <c r="P82" s="257"/>
      <c r="Q82" s="257"/>
      <c r="R82" s="255">
        <f t="shared" si="2"/>
        <v>1</v>
      </c>
      <c r="S82" s="253" t="s">
        <v>972</v>
      </c>
      <c r="T82" s="253"/>
      <c r="U82" s="253"/>
      <c r="V82" s="256" t="s">
        <v>1359</v>
      </c>
      <c r="W82" s="256"/>
      <c r="X82" s="290"/>
      <c r="Y82" s="296"/>
      <c r="Z82" s="296"/>
      <c r="AA82" s="296"/>
      <c r="AB82" s="296"/>
      <c r="AC82" s="296"/>
      <c r="AD82" s="296"/>
      <c r="AE82" s="296"/>
      <c r="AF82" s="296"/>
      <c r="AG82" s="290"/>
      <c r="AH82" s="290"/>
      <c r="AI82" s="290"/>
      <c r="AJ82" s="290"/>
      <c r="AK82" s="290"/>
      <c r="AL82" s="290"/>
      <c r="AM82" s="290"/>
      <c r="AN82" s="290"/>
      <c r="AO82" s="290"/>
      <c r="AP82" s="290"/>
      <c r="AQ82" s="290"/>
      <c r="AR82" s="290"/>
      <c r="AS82" s="290"/>
      <c r="AT82" s="290"/>
      <c r="AU82" s="290"/>
      <c r="AV82" s="290"/>
      <c r="AW82" s="290"/>
      <c r="AX82" s="290"/>
      <c r="AY82" s="290"/>
      <c r="AZ82" s="290"/>
      <c r="BA82" s="290"/>
      <c r="BB82" s="290"/>
      <c r="BC82" s="290"/>
      <c r="BD82" s="290"/>
      <c r="BE82" s="290"/>
      <c r="BF82" s="290"/>
      <c r="BG82" s="290"/>
      <c r="BH82" s="290"/>
      <c r="BI82" s="290"/>
      <c r="BJ82" s="290"/>
      <c r="BK82" s="290"/>
      <c r="BL82" s="290"/>
      <c r="BM82" s="290"/>
      <c r="BN82" s="290"/>
      <c r="BO82" s="290"/>
    </row>
    <row r="83" spans="1:67" s="58" customFormat="1" ht="89.25" x14ac:dyDescent="0.2">
      <c r="A83" s="403" t="s">
        <v>1422</v>
      </c>
      <c r="B83" s="253" t="s">
        <v>1416</v>
      </c>
      <c r="C83" s="253" t="s">
        <v>1115</v>
      </c>
      <c r="D83" s="253" t="s">
        <v>1199</v>
      </c>
      <c r="E83" s="253" t="s">
        <v>1289</v>
      </c>
      <c r="F83" s="254"/>
      <c r="G83" s="254"/>
      <c r="H83" s="254"/>
      <c r="I83" s="254"/>
      <c r="J83" s="254"/>
      <c r="K83" s="254">
        <v>1</v>
      </c>
      <c r="L83" s="254"/>
      <c r="M83" s="254"/>
      <c r="N83" s="254"/>
      <c r="O83" s="254"/>
      <c r="P83" s="254"/>
      <c r="Q83" s="254"/>
      <c r="R83" s="255">
        <f t="shared" si="2"/>
        <v>1</v>
      </c>
      <c r="S83" s="253" t="s">
        <v>957</v>
      </c>
      <c r="T83" s="253" t="s">
        <v>966</v>
      </c>
      <c r="U83" s="253"/>
      <c r="V83" s="253" t="s">
        <v>1359</v>
      </c>
      <c r="W83" s="253"/>
      <c r="X83" s="290"/>
      <c r="Y83" s="296"/>
      <c r="Z83" s="296"/>
      <c r="AA83" s="296"/>
      <c r="AB83" s="296"/>
      <c r="AC83" s="296"/>
      <c r="AD83" s="296"/>
      <c r="AE83" s="296"/>
      <c r="AF83" s="296"/>
      <c r="AG83" s="290"/>
      <c r="AH83" s="290"/>
      <c r="AI83" s="290"/>
      <c r="AJ83" s="290"/>
      <c r="AK83" s="290"/>
      <c r="AL83" s="290"/>
      <c r="AM83" s="290"/>
      <c r="AN83" s="290"/>
      <c r="AO83" s="290"/>
      <c r="AP83" s="290"/>
      <c r="AQ83" s="290"/>
      <c r="AR83" s="290"/>
      <c r="AS83" s="290"/>
      <c r="AT83" s="290"/>
      <c r="AU83" s="290"/>
      <c r="AV83" s="290"/>
      <c r="AW83" s="290"/>
      <c r="AX83" s="290"/>
      <c r="AY83" s="290"/>
      <c r="AZ83" s="290"/>
      <c r="BA83" s="290"/>
      <c r="BB83" s="290"/>
      <c r="BC83" s="290"/>
      <c r="BD83" s="290"/>
      <c r="BE83" s="290"/>
      <c r="BF83" s="290"/>
      <c r="BG83" s="290"/>
      <c r="BH83" s="290"/>
      <c r="BI83" s="290"/>
      <c r="BJ83" s="290"/>
      <c r="BK83" s="290"/>
      <c r="BL83" s="290"/>
      <c r="BM83" s="290"/>
      <c r="BN83" s="290"/>
      <c r="BO83" s="290"/>
    </row>
    <row r="84" spans="1:67" s="58" customFormat="1" ht="89.25" x14ac:dyDescent="0.2">
      <c r="A84" s="403" t="s">
        <v>1422</v>
      </c>
      <c r="B84" s="253" t="s">
        <v>1416</v>
      </c>
      <c r="C84" s="256" t="s">
        <v>1116</v>
      </c>
      <c r="D84" s="256" t="s">
        <v>1200</v>
      </c>
      <c r="E84" s="256" t="s">
        <v>1290</v>
      </c>
      <c r="F84" s="257"/>
      <c r="G84" s="257"/>
      <c r="H84" s="257">
        <v>1</v>
      </c>
      <c r="I84" s="257"/>
      <c r="J84" s="257"/>
      <c r="K84" s="257">
        <v>1</v>
      </c>
      <c r="L84" s="257"/>
      <c r="M84" s="257"/>
      <c r="N84" s="257">
        <v>1</v>
      </c>
      <c r="O84" s="257"/>
      <c r="P84" s="257"/>
      <c r="Q84" s="262">
        <v>1</v>
      </c>
      <c r="R84" s="255">
        <f t="shared" si="2"/>
        <v>4</v>
      </c>
      <c r="S84" s="253" t="s">
        <v>1377</v>
      </c>
      <c r="T84" s="253"/>
      <c r="U84" s="253"/>
      <c r="V84" s="256" t="s">
        <v>1376</v>
      </c>
      <c r="W84" s="256" t="s">
        <v>1378</v>
      </c>
      <c r="X84" s="290"/>
      <c r="Y84" s="296"/>
      <c r="Z84" s="296"/>
      <c r="AA84" s="296"/>
      <c r="AB84" s="296"/>
      <c r="AC84" s="296"/>
      <c r="AD84" s="296"/>
      <c r="AE84" s="296"/>
      <c r="AF84" s="296"/>
      <c r="AG84" s="290"/>
      <c r="AH84" s="290"/>
      <c r="AI84" s="290"/>
      <c r="AJ84" s="290"/>
      <c r="AK84" s="290"/>
      <c r="AL84" s="290"/>
      <c r="AM84" s="290"/>
      <c r="AN84" s="290"/>
      <c r="AO84" s="290"/>
      <c r="AP84" s="290"/>
      <c r="AQ84" s="290"/>
      <c r="AR84" s="290"/>
      <c r="AS84" s="290"/>
      <c r="AT84" s="290"/>
      <c r="AU84" s="290"/>
      <c r="AV84" s="290"/>
      <c r="AW84" s="290"/>
      <c r="AX84" s="290"/>
      <c r="AY84" s="290"/>
      <c r="AZ84" s="290"/>
      <c r="BA84" s="290"/>
      <c r="BB84" s="290"/>
      <c r="BC84" s="290"/>
      <c r="BD84" s="290"/>
      <c r="BE84" s="290"/>
      <c r="BF84" s="290"/>
      <c r="BG84" s="290"/>
      <c r="BH84" s="290"/>
      <c r="BI84" s="290"/>
      <c r="BJ84" s="290"/>
      <c r="BK84" s="290"/>
      <c r="BL84" s="290"/>
      <c r="BM84" s="290"/>
      <c r="BN84" s="290"/>
      <c r="BO84" s="290"/>
    </row>
    <row r="85" spans="1:67" s="58" customFormat="1" ht="89.25" x14ac:dyDescent="0.2">
      <c r="A85" s="403" t="s">
        <v>1422</v>
      </c>
      <c r="B85" s="253" t="s">
        <v>1416</v>
      </c>
      <c r="C85" s="256" t="s">
        <v>1116</v>
      </c>
      <c r="D85" s="256" t="s">
        <v>1201</v>
      </c>
      <c r="E85" s="256" t="s">
        <v>1291</v>
      </c>
      <c r="F85" s="257"/>
      <c r="G85" s="257"/>
      <c r="H85" s="257"/>
      <c r="I85" s="257"/>
      <c r="J85" s="257">
        <v>1</v>
      </c>
      <c r="K85" s="257"/>
      <c r="L85" s="257"/>
      <c r="M85" s="257"/>
      <c r="N85" s="257"/>
      <c r="O85" s="257"/>
      <c r="P85" s="257"/>
      <c r="Q85" s="257"/>
      <c r="R85" s="255">
        <f t="shared" si="2"/>
        <v>1</v>
      </c>
      <c r="S85" s="253" t="s">
        <v>1379</v>
      </c>
      <c r="T85" s="253"/>
      <c r="U85" s="253"/>
      <c r="V85" s="256" t="s">
        <v>1376</v>
      </c>
      <c r="W85" s="256"/>
      <c r="X85" s="290"/>
      <c r="Y85" s="296"/>
      <c r="Z85" s="296"/>
      <c r="AA85" s="296"/>
      <c r="AB85" s="296"/>
      <c r="AC85" s="296"/>
      <c r="AD85" s="296"/>
      <c r="AE85" s="296"/>
      <c r="AF85" s="296"/>
      <c r="AG85" s="290"/>
      <c r="AH85" s="290"/>
      <c r="AI85" s="290"/>
      <c r="AJ85" s="290"/>
      <c r="AK85" s="290"/>
      <c r="AL85" s="290"/>
      <c r="AM85" s="290"/>
      <c r="AN85" s="290"/>
      <c r="AO85" s="290"/>
      <c r="AP85" s="290"/>
      <c r="AQ85" s="290"/>
      <c r="AR85" s="290"/>
      <c r="AS85" s="290"/>
      <c r="AT85" s="290"/>
      <c r="AU85" s="290"/>
      <c r="AV85" s="290"/>
      <c r="AW85" s="290"/>
      <c r="AX85" s="290"/>
      <c r="AY85" s="290"/>
      <c r="AZ85" s="290"/>
      <c r="BA85" s="290"/>
      <c r="BB85" s="290"/>
      <c r="BC85" s="290"/>
      <c r="BD85" s="290"/>
      <c r="BE85" s="290"/>
      <c r="BF85" s="290"/>
      <c r="BG85" s="290"/>
      <c r="BH85" s="290"/>
      <c r="BI85" s="290"/>
      <c r="BJ85" s="290"/>
      <c r="BK85" s="290"/>
      <c r="BL85" s="290"/>
      <c r="BM85" s="290"/>
      <c r="BN85" s="290"/>
      <c r="BO85" s="290"/>
    </row>
    <row r="86" spans="1:67" s="58" customFormat="1" ht="89.25" x14ac:dyDescent="0.2">
      <c r="A86" s="403" t="s">
        <v>1422</v>
      </c>
      <c r="B86" s="253" t="s">
        <v>1416</v>
      </c>
      <c r="C86" s="253" t="s">
        <v>1116</v>
      </c>
      <c r="D86" s="253" t="s">
        <v>1202</v>
      </c>
      <c r="E86" s="253" t="s">
        <v>1292</v>
      </c>
      <c r="F86" s="254"/>
      <c r="G86" s="254"/>
      <c r="H86" s="254"/>
      <c r="I86" s="254"/>
      <c r="J86" s="254"/>
      <c r="K86" s="254"/>
      <c r="L86" s="254">
        <v>1</v>
      </c>
      <c r="M86" s="254"/>
      <c r="N86" s="254"/>
      <c r="O86" s="254"/>
      <c r="P86" s="254"/>
      <c r="Q86" s="254"/>
      <c r="R86" s="255">
        <f t="shared" si="2"/>
        <v>1</v>
      </c>
      <c r="S86" s="253" t="s">
        <v>1325</v>
      </c>
      <c r="T86" s="253"/>
      <c r="U86" s="253"/>
      <c r="V86" s="253" t="s">
        <v>1376</v>
      </c>
      <c r="W86" s="253"/>
      <c r="X86" s="290"/>
      <c r="Y86" s="296"/>
      <c r="Z86" s="296"/>
      <c r="AA86" s="296"/>
      <c r="AB86" s="296"/>
      <c r="AC86" s="296"/>
      <c r="AD86" s="296"/>
      <c r="AE86" s="296"/>
      <c r="AF86" s="296"/>
      <c r="AG86" s="290"/>
      <c r="AH86" s="290"/>
      <c r="AI86" s="290"/>
      <c r="AJ86" s="290"/>
      <c r="AK86" s="290"/>
      <c r="AL86" s="290"/>
      <c r="AM86" s="290"/>
      <c r="AN86" s="290"/>
      <c r="AO86" s="290"/>
      <c r="AP86" s="290"/>
      <c r="AQ86" s="290"/>
      <c r="AR86" s="290"/>
      <c r="AS86" s="290"/>
      <c r="AT86" s="290"/>
      <c r="AU86" s="290"/>
      <c r="AV86" s="290"/>
      <c r="AW86" s="290"/>
      <c r="AX86" s="290"/>
      <c r="AY86" s="290"/>
      <c r="AZ86" s="290"/>
      <c r="BA86" s="290"/>
      <c r="BB86" s="290"/>
      <c r="BC86" s="290"/>
      <c r="BD86" s="290"/>
      <c r="BE86" s="290"/>
      <c r="BF86" s="290"/>
      <c r="BG86" s="290"/>
      <c r="BH86" s="290"/>
      <c r="BI86" s="290"/>
      <c r="BJ86" s="290"/>
      <c r="BK86" s="290"/>
      <c r="BL86" s="290"/>
      <c r="BM86" s="290"/>
      <c r="BN86" s="290"/>
      <c r="BO86" s="290"/>
    </row>
    <row r="87" spans="1:67" s="58" customFormat="1" ht="89.25" x14ac:dyDescent="0.2">
      <c r="A87" s="403" t="s">
        <v>1422</v>
      </c>
      <c r="B87" s="253" t="s">
        <v>1416</v>
      </c>
      <c r="C87" s="256" t="s">
        <v>1116</v>
      </c>
      <c r="D87" s="256" t="s">
        <v>1203</v>
      </c>
      <c r="E87" s="256" t="s">
        <v>1293</v>
      </c>
      <c r="F87" s="257"/>
      <c r="G87" s="257"/>
      <c r="H87" s="257"/>
      <c r="I87" s="257"/>
      <c r="J87" s="257">
        <v>1</v>
      </c>
      <c r="K87" s="257"/>
      <c r="L87" s="257"/>
      <c r="M87" s="257"/>
      <c r="N87" s="257"/>
      <c r="O87" s="257"/>
      <c r="P87" s="257"/>
      <c r="Q87" s="257"/>
      <c r="R87" s="255">
        <f t="shared" si="2"/>
        <v>1</v>
      </c>
      <c r="S87" s="253" t="s">
        <v>1380</v>
      </c>
      <c r="T87" s="253"/>
      <c r="U87" s="253"/>
      <c r="V87" s="256" t="s">
        <v>1376</v>
      </c>
      <c r="W87" s="256"/>
      <c r="X87" s="290"/>
      <c r="Y87" s="296"/>
      <c r="Z87" s="296"/>
      <c r="AA87" s="296"/>
      <c r="AB87" s="296"/>
      <c r="AC87" s="296"/>
      <c r="AD87" s="296"/>
      <c r="AE87" s="296"/>
      <c r="AF87" s="296"/>
      <c r="AG87" s="290"/>
      <c r="AH87" s="290"/>
      <c r="AI87" s="290"/>
      <c r="AJ87" s="290"/>
      <c r="AK87" s="290"/>
      <c r="AL87" s="290"/>
      <c r="AM87" s="290"/>
      <c r="AN87" s="290"/>
      <c r="AO87" s="290"/>
      <c r="AP87" s="290"/>
      <c r="AQ87" s="290"/>
      <c r="AR87" s="290"/>
      <c r="AS87" s="290"/>
      <c r="AT87" s="290"/>
      <c r="AU87" s="290"/>
      <c r="AV87" s="290"/>
      <c r="AW87" s="290"/>
      <c r="AX87" s="290"/>
      <c r="AY87" s="290"/>
      <c r="AZ87" s="290"/>
      <c r="BA87" s="290"/>
      <c r="BB87" s="290"/>
      <c r="BC87" s="290"/>
      <c r="BD87" s="290"/>
      <c r="BE87" s="290"/>
      <c r="BF87" s="290"/>
      <c r="BG87" s="290"/>
      <c r="BH87" s="290"/>
      <c r="BI87" s="290"/>
      <c r="BJ87" s="290"/>
      <c r="BK87" s="290"/>
      <c r="BL87" s="290"/>
      <c r="BM87" s="290"/>
      <c r="BN87" s="290"/>
      <c r="BO87" s="290"/>
    </row>
    <row r="88" spans="1:67" s="58" customFormat="1" ht="89.25" x14ac:dyDescent="0.2">
      <c r="A88" s="403" t="s">
        <v>1422</v>
      </c>
      <c r="B88" s="253" t="s">
        <v>1416</v>
      </c>
      <c r="C88" s="253" t="s">
        <v>1116</v>
      </c>
      <c r="D88" s="253" t="s">
        <v>1204</v>
      </c>
      <c r="E88" s="253" t="s">
        <v>1294</v>
      </c>
      <c r="F88" s="254"/>
      <c r="G88" s="254"/>
      <c r="H88" s="254"/>
      <c r="I88" s="254"/>
      <c r="J88" s="254">
        <v>1</v>
      </c>
      <c r="K88" s="254"/>
      <c r="L88" s="254"/>
      <c r="M88" s="254"/>
      <c r="N88" s="254"/>
      <c r="O88" s="254"/>
      <c r="P88" s="254"/>
      <c r="Q88" s="254"/>
      <c r="R88" s="255">
        <f t="shared" si="2"/>
        <v>1</v>
      </c>
      <c r="S88" s="253" t="s">
        <v>1381</v>
      </c>
      <c r="T88" s="253"/>
      <c r="U88" s="253"/>
      <c r="V88" s="253" t="s">
        <v>1376</v>
      </c>
      <c r="W88" s="253"/>
      <c r="X88" s="290"/>
      <c r="Y88" s="296"/>
      <c r="Z88" s="296"/>
      <c r="AA88" s="296"/>
      <c r="AB88" s="296"/>
      <c r="AC88" s="296"/>
      <c r="AD88" s="296"/>
      <c r="AE88" s="296"/>
      <c r="AF88" s="296"/>
      <c r="AG88" s="290"/>
      <c r="AH88" s="290"/>
      <c r="AI88" s="290"/>
      <c r="AJ88" s="290"/>
      <c r="AK88" s="290"/>
      <c r="AL88" s="290"/>
      <c r="AM88" s="290"/>
      <c r="AN88" s="290"/>
      <c r="AO88" s="290"/>
      <c r="AP88" s="290"/>
      <c r="AQ88" s="290"/>
      <c r="AR88" s="290"/>
      <c r="AS88" s="290"/>
      <c r="AT88" s="290"/>
      <c r="AU88" s="290"/>
      <c r="AV88" s="290"/>
      <c r="AW88" s="290"/>
      <c r="AX88" s="290"/>
      <c r="AY88" s="290"/>
      <c r="AZ88" s="290"/>
      <c r="BA88" s="290"/>
      <c r="BB88" s="290"/>
      <c r="BC88" s="290"/>
      <c r="BD88" s="290"/>
      <c r="BE88" s="290"/>
      <c r="BF88" s="290"/>
      <c r="BG88" s="290"/>
      <c r="BH88" s="290"/>
      <c r="BI88" s="290"/>
      <c r="BJ88" s="290"/>
      <c r="BK88" s="290"/>
      <c r="BL88" s="290"/>
      <c r="BM88" s="290"/>
      <c r="BN88" s="290"/>
      <c r="BO88" s="290"/>
    </row>
    <row r="89" spans="1:67" s="58" customFormat="1" ht="89.25" x14ac:dyDescent="0.2">
      <c r="A89" s="403" t="s">
        <v>1422</v>
      </c>
      <c r="B89" s="253" t="s">
        <v>1416</v>
      </c>
      <c r="C89" s="253" t="s">
        <v>1116</v>
      </c>
      <c r="D89" s="253" t="s">
        <v>1205</v>
      </c>
      <c r="E89" s="253" t="s">
        <v>1295</v>
      </c>
      <c r="F89" s="254"/>
      <c r="G89" s="254"/>
      <c r="H89" s="254"/>
      <c r="I89" s="254"/>
      <c r="J89" s="254">
        <v>1</v>
      </c>
      <c r="K89" s="254"/>
      <c r="L89" s="254"/>
      <c r="M89" s="254"/>
      <c r="N89" s="254"/>
      <c r="O89" s="254"/>
      <c r="P89" s="254"/>
      <c r="Q89" s="254"/>
      <c r="R89" s="255">
        <f t="shared" si="2"/>
        <v>1</v>
      </c>
      <c r="S89" s="253" t="s">
        <v>1382</v>
      </c>
      <c r="T89" s="253"/>
      <c r="U89" s="253"/>
      <c r="V89" s="253" t="s">
        <v>1376</v>
      </c>
      <c r="W89" s="253"/>
      <c r="X89" s="290"/>
      <c r="Y89" s="296"/>
      <c r="Z89" s="296"/>
      <c r="AA89" s="296"/>
      <c r="AB89" s="296"/>
      <c r="AC89" s="296"/>
      <c r="AD89" s="296"/>
      <c r="AE89" s="296"/>
      <c r="AF89" s="296"/>
      <c r="AG89" s="290"/>
      <c r="AH89" s="290"/>
      <c r="AI89" s="290"/>
      <c r="AJ89" s="290"/>
      <c r="AK89" s="290"/>
      <c r="AL89" s="290"/>
      <c r="AM89" s="290"/>
      <c r="AN89" s="290"/>
      <c r="AO89" s="290"/>
      <c r="AP89" s="290"/>
      <c r="AQ89" s="290"/>
      <c r="AR89" s="290"/>
      <c r="AS89" s="290"/>
      <c r="AT89" s="290"/>
      <c r="AU89" s="290"/>
      <c r="AV89" s="290"/>
      <c r="AW89" s="290"/>
      <c r="AX89" s="290"/>
      <c r="AY89" s="290"/>
      <c r="AZ89" s="290"/>
      <c r="BA89" s="290"/>
      <c r="BB89" s="290"/>
      <c r="BC89" s="290"/>
      <c r="BD89" s="290"/>
      <c r="BE89" s="290"/>
      <c r="BF89" s="290"/>
      <c r="BG89" s="290"/>
      <c r="BH89" s="290"/>
      <c r="BI89" s="290"/>
      <c r="BJ89" s="290"/>
      <c r="BK89" s="290"/>
      <c r="BL89" s="290"/>
      <c r="BM89" s="290"/>
      <c r="BN89" s="290"/>
      <c r="BO89" s="290"/>
    </row>
    <row r="90" spans="1:67" s="58" customFormat="1" ht="96.75" customHeight="1" x14ac:dyDescent="0.2">
      <c r="A90" s="403" t="s">
        <v>1422</v>
      </c>
      <c r="B90" s="253" t="s">
        <v>1416</v>
      </c>
      <c r="C90" s="253" t="s">
        <v>1116</v>
      </c>
      <c r="D90" s="253" t="s">
        <v>1206</v>
      </c>
      <c r="E90" s="253" t="s">
        <v>1296</v>
      </c>
      <c r="F90" s="254"/>
      <c r="G90" s="254">
        <v>1</v>
      </c>
      <c r="H90" s="254"/>
      <c r="I90" s="254"/>
      <c r="J90" s="254">
        <v>1</v>
      </c>
      <c r="K90" s="254"/>
      <c r="L90" s="254"/>
      <c r="M90" s="254">
        <v>1</v>
      </c>
      <c r="N90" s="254"/>
      <c r="O90" s="254"/>
      <c r="P90" s="254">
        <v>1</v>
      </c>
      <c r="Q90" s="254"/>
      <c r="R90" s="255">
        <f t="shared" si="2"/>
        <v>4</v>
      </c>
      <c r="S90" s="253" t="s">
        <v>1383</v>
      </c>
      <c r="T90" s="253" t="s">
        <v>1384</v>
      </c>
      <c r="U90" s="253"/>
      <c r="V90" s="253" t="s">
        <v>1376</v>
      </c>
      <c r="W90" s="253"/>
      <c r="X90" s="290"/>
      <c r="Y90" s="296"/>
      <c r="Z90" s="296"/>
      <c r="AA90" s="296"/>
      <c r="AB90" s="296"/>
      <c r="AC90" s="296"/>
      <c r="AD90" s="296"/>
      <c r="AE90" s="296"/>
      <c r="AF90" s="296"/>
      <c r="AG90" s="290"/>
      <c r="AH90" s="290"/>
      <c r="AI90" s="290"/>
      <c r="AJ90" s="290"/>
      <c r="AK90" s="290"/>
      <c r="AL90" s="290"/>
      <c r="AM90" s="290"/>
      <c r="AN90" s="290"/>
      <c r="AO90" s="290"/>
      <c r="AP90" s="290"/>
      <c r="AQ90" s="290"/>
      <c r="AR90" s="290"/>
      <c r="AS90" s="290"/>
      <c r="AT90" s="290"/>
      <c r="AU90" s="290"/>
      <c r="AV90" s="290"/>
      <c r="AW90" s="290"/>
      <c r="AX90" s="290"/>
      <c r="AY90" s="290"/>
      <c r="AZ90" s="290"/>
      <c r="BA90" s="290"/>
      <c r="BB90" s="290"/>
      <c r="BC90" s="290"/>
      <c r="BD90" s="290"/>
      <c r="BE90" s="290"/>
      <c r="BF90" s="290"/>
      <c r="BG90" s="290"/>
      <c r="BH90" s="290"/>
      <c r="BI90" s="290"/>
      <c r="BJ90" s="290"/>
      <c r="BK90" s="290"/>
      <c r="BL90" s="290"/>
      <c r="BM90" s="290"/>
      <c r="BN90" s="290"/>
      <c r="BO90" s="290"/>
    </row>
    <row r="91" spans="1:67" s="58" customFormat="1" ht="89.25" x14ac:dyDescent="0.2">
      <c r="A91" s="403" t="s">
        <v>1422</v>
      </c>
      <c r="B91" s="253" t="s">
        <v>1416</v>
      </c>
      <c r="C91" s="253" t="s">
        <v>1116</v>
      </c>
      <c r="D91" s="253" t="s">
        <v>1518</v>
      </c>
      <c r="E91" s="253" t="s">
        <v>1519</v>
      </c>
      <c r="F91" s="254"/>
      <c r="G91" s="254"/>
      <c r="H91" s="254"/>
      <c r="I91" s="254"/>
      <c r="J91" s="254"/>
      <c r="K91" s="254"/>
      <c r="L91" s="254">
        <v>1</v>
      </c>
      <c r="M91" s="254"/>
      <c r="N91" s="254"/>
      <c r="O91" s="254"/>
      <c r="P91" s="254"/>
      <c r="Q91" s="254"/>
      <c r="R91" s="255"/>
      <c r="S91" s="253" t="s">
        <v>1385</v>
      </c>
      <c r="T91" s="253"/>
      <c r="U91" s="253"/>
      <c r="V91" s="253"/>
      <c r="W91" s="253"/>
      <c r="X91" s="290"/>
      <c r="Y91" s="296"/>
      <c r="Z91" s="296"/>
      <c r="AA91" s="296"/>
      <c r="AB91" s="296"/>
      <c r="AC91" s="296"/>
      <c r="AD91" s="296"/>
      <c r="AE91" s="296"/>
      <c r="AF91" s="296"/>
      <c r="AG91" s="290"/>
      <c r="AH91" s="290"/>
      <c r="AI91" s="290"/>
      <c r="AJ91" s="290"/>
      <c r="AK91" s="290"/>
      <c r="AL91" s="290"/>
      <c r="AM91" s="290"/>
      <c r="AN91" s="290"/>
      <c r="AO91" s="290"/>
      <c r="AP91" s="290"/>
      <c r="AQ91" s="290"/>
      <c r="AR91" s="290"/>
      <c r="AS91" s="290"/>
      <c r="AT91" s="290"/>
      <c r="AU91" s="290"/>
      <c r="AV91" s="290"/>
      <c r="AW91" s="290"/>
      <c r="AX91" s="290"/>
      <c r="AY91" s="290"/>
      <c r="AZ91" s="290"/>
      <c r="BA91" s="290"/>
      <c r="BB91" s="290"/>
      <c r="BC91" s="290"/>
      <c r="BD91" s="290"/>
      <c r="BE91" s="290"/>
      <c r="BF91" s="290"/>
      <c r="BG91" s="290"/>
      <c r="BH91" s="290"/>
      <c r="BI91" s="290"/>
      <c r="BJ91" s="290"/>
      <c r="BK91" s="290"/>
      <c r="BL91" s="290"/>
      <c r="BM91" s="290"/>
      <c r="BN91" s="290"/>
      <c r="BO91" s="290"/>
    </row>
    <row r="92" spans="1:67" s="58" customFormat="1" ht="89.25" x14ac:dyDescent="0.2">
      <c r="A92" s="403" t="s">
        <v>1422</v>
      </c>
      <c r="B92" s="253" t="s">
        <v>1416</v>
      </c>
      <c r="C92" s="256" t="s">
        <v>1117</v>
      </c>
      <c r="D92" s="256" t="s">
        <v>1207</v>
      </c>
      <c r="E92" s="260" t="s">
        <v>1297</v>
      </c>
      <c r="F92" s="257"/>
      <c r="G92" s="257"/>
      <c r="H92" s="257"/>
      <c r="I92" s="257"/>
      <c r="J92" s="257"/>
      <c r="K92" s="257"/>
      <c r="L92" s="257">
        <v>1</v>
      </c>
      <c r="M92" s="257"/>
      <c r="N92" s="257"/>
      <c r="O92" s="257"/>
      <c r="P92" s="257"/>
      <c r="Q92" s="257"/>
      <c r="R92" s="255">
        <f t="shared" si="2"/>
        <v>1</v>
      </c>
      <c r="S92" s="253" t="s">
        <v>1385</v>
      </c>
      <c r="T92" s="253"/>
      <c r="U92" s="253"/>
      <c r="V92" s="256" t="s">
        <v>1376</v>
      </c>
      <c r="W92" s="256" t="s">
        <v>1386</v>
      </c>
      <c r="X92" s="290"/>
      <c r="Y92" s="296"/>
      <c r="Z92" s="296"/>
      <c r="AA92" s="296"/>
      <c r="AB92" s="296"/>
      <c r="AC92" s="296"/>
      <c r="AD92" s="296"/>
      <c r="AE92" s="296"/>
      <c r="AF92" s="296"/>
      <c r="AG92" s="290"/>
      <c r="AH92" s="290"/>
      <c r="AI92" s="290"/>
      <c r="AJ92" s="290"/>
      <c r="AK92" s="290"/>
      <c r="AL92" s="290"/>
      <c r="AM92" s="290"/>
      <c r="AN92" s="290"/>
      <c r="AO92" s="290"/>
      <c r="AP92" s="290"/>
      <c r="AQ92" s="290"/>
      <c r="AR92" s="290"/>
      <c r="AS92" s="290"/>
      <c r="AT92" s="290"/>
      <c r="AU92" s="290"/>
      <c r="AV92" s="290"/>
      <c r="AW92" s="290"/>
      <c r="AX92" s="290"/>
      <c r="AY92" s="290"/>
      <c r="AZ92" s="290"/>
      <c r="BA92" s="290"/>
      <c r="BB92" s="290"/>
      <c r="BC92" s="290"/>
      <c r="BD92" s="290"/>
      <c r="BE92" s="290"/>
      <c r="BF92" s="290"/>
      <c r="BG92" s="290"/>
      <c r="BH92" s="290"/>
      <c r="BI92" s="290"/>
      <c r="BJ92" s="290"/>
      <c r="BK92" s="290"/>
      <c r="BL92" s="290"/>
      <c r="BM92" s="290"/>
      <c r="BN92" s="290"/>
      <c r="BO92" s="290"/>
    </row>
    <row r="93" spans="1:67" s="58" customFormat="1" ht="89.25" x14ac:dyDescent="0.2">
      <c r="A93" s="403" t="s">
        <v>1422</v>
      </c>
      <c r="B93" s="253" t="s">
        <v>1416</v>
      </c>
      <c r="C93" s="253" t="s">
        <v>1118</v>
      </c>
      <c r="D93" s="253" t="s">
        <v>1208</v>
      </c>
      <c r="E93" s="259" t="s">
        <v>1298</v>
      </c>
      <c r="F93" s="261">
        <v>1</v>
      </c>
      <c r="G93" s="261">
        <v>1</v>
      </c>
      <c r="H93" s="261">
        <v>1</v>
      </c>
      <c r="I93" s="261">
        <v>1</v>
      </c>
      <c r="J93" s="261">
        <v>1</v>
      </c>
      <c r="K93" s="261">
        <v>1</v>
      </c>
      <c r="L93" s="261">
        <v>1</v>
      </c>
      <c r="M93" s="261">
        <v>1</v>
      </c>
      <c r="N93" s="261">
        <v>1</v>
      </c>
      <c r="O93" s="261">
        <v>1</v>
      </c>
      <c r="P93" s="261">
        <v>1</v>
      </c>
      <c r="Q93" s="261">
        <v>1</v>
      </c>
      <c r="R93" s="255">
        <f t="shared" ref="R93:R112" si="3">SUM(F93:Q93)</f>
        <v>12</v>
      </c>
      <c r="S93" s="253" t="s">
        <v>965</v>
      </c>
      <c r="T93" s="253"/>
      <c r="U93" s="253"/>
      <c r="V93" s="253" t="s">
        <v>1387</v>
      </c>
      <c r="W93" s="253"/>
      <c r="X93" s="290"/>
      <c r="Y93" s="296"/>
      <c r="Z93" s="296"/>
      <c r="AA93" s="296"/>
      <c r="AB93" s="296"/>
      <c r="AC93" s="296"/>
      <c r="AD93" s="296"/>
      <c r="AE93" s="296"/>
      <c r="AF93" s="296"/>
      <c r="AG93" s="290"/>
      <c r="AH93" s="290"/>
      <c r="AI93" s="290"/>
      <c r="AJ93" s="290"/>
      <c r="AK93" s="290"/>
      <c r="AL93" s="290"/>
      <c r="AM93" s="290"/>
      <c r="AN93" s="290"/>
      <c r="AO93" s="290"/>
      <c r="AP93" s="290"/>
      <c r="AQ93" s="290"/>
      <c r="AR93" s="290"/>
      <c r="AS93" s="290"/>
      <c r="AT93" s="290"/>
      <c r="AU93" s="290"/>
      <c r="AV93" s="290"/>
      <c r="AW93" s="290"/>
      <c r="AX93" s="290"/>
      <c r="AY93" s="290"/>
      <c r="AZ93" s="290"/>
      <c r="BA93" s="290"/>
      <c r="BB93" s="290"/>
      <c r="BC93" s="290"/>
      <c r="BD93" s="290"/>
      <c r="BE93" s="290"/>
      <c r="BF93" s="290"/>
      <c r="BG93" s="290"/>
      <c r="BH93" s="290"/>
      <c r="BI93" s="290"/>
      <c r="BJ93" s="290"/>
      <c r="BK93" s="290"/>
      <c r="BL93" s="290"/>
      <c r="BM93" s="290"/>
      <c r="BN93" s="290"/>
      <c r="BO93" s="290"/>
    </row>
    <row r="94" spans="1:67" s="58" customFormat="1" ht="89.25" x14ac:dyDescent="0.2">
      <c r="A94" s="403" t="s">
        <v>1422</v>
      </c>
      <c r="B94" s="253" t="s">
        <v>1416</v>
      </c>
      <c r="C94" s="256" t="s">
        <v>1118</v>
      </c>
      <c r="D94" s="256" t="s">
        <v>1209</v>
      </c>
      <c r="E94" s="260" t="s">
        <v>1299</v>
      </c>
      <c r="F94" s="262"/>
      <c r="G94" s="262"/>
      <c r="H94" s="262">
        <v>1</v>
      </c>
      <c r="I94" s="262"/>
      <c r="J94" s="262"/>
      <c r="K94" s="262">
        <v>1</v>
      </c>
      <c r="L94" s="262"/>
      <c r="M94" s="262"/>
      <c r="N94" s="262">
        <v>1</v>
      </c>
      <c r="O94" s="262"/>
      <c r="P94" s="262"/>
      <c r="Q94" s="262">
        <v>1</v>
      </c>
      <c r="R94" s="255">
        <f t="shared" si="3"/>
        <v>4</v>
      </c>
      <c r="S94" s="253" t="s">
        <v>956</v>
      </c>
      <c r="T94" s="253"/>
      <c r="U94" s="253"/>
      <c r="V94" s="256" t="s">
        <v>1387</v>
      </c>
      <c r="W94" s="256"/>
      <c r="X94" s="290"/>
      <c r="Y94" s="296"/>
      <c r="Z94" s="296"/>
      <c r="AA94" s="296"/>
      <c r="AB94" s="296"/>
      <c r="AC94" s="296"/>
      <c r="AD94" s="296"/>
      <c r="AE94" s="296"/>
      <c r="AF94" s="296"/>
      <c r="AG94" s="290"/>
      <c r="AH94" s="290"/>
      <c r="AI94" s="290"/>
      <c r="AJ94" s="290"/>
      <c r="AK94" s="290"/>
      <c r="AL94" s="290"/>
      <c r="AM94" s="290"/>
      <c r="AN94" s="290"/>
      <c r="AO94" s="290"/>
      <c r="AP94" s="290"/>
      <c r="AQ94" s="290"/>
      <c r="AR94" s="290"/>
      <c r="AS94" s="290"/>
      <c r="AT94" s="290"/>
      <c r="AU94" s="290"/>
      <c r="AV94" s="290"/>
      <c r="AW94" s="290"/>
      <c r="AX94" s="290"/>
      <c r="AY94" s="290"/>
      <c r="AZ94" s="290"/>
      <c r="BA94" s="290"/>
      <c r="BB94" s="290"/>
      <c r="BC94" s="290"/>
      <c r="BD94" s="290"/>
      <c r="BE94" s="290"/>
      <c r="BF94" s="290"/>
      <c r="BG94" s="290"/>
      <c r="BH94" s="290"/>
      <c r="BI94" s="290"/>
      <c r="BJ94" s="290"/>
      <c r="BK94" s="290"/>
      <c r="BL94" s="290"/>
      <c r="BM94" s="290"/>
      <c r="BN94" s="290"/>
      <c r="BO94" s="290"/>
    </row>
    <row r="95" spans="1:67" s="58" customFormat="1" ht="89.25" x14ac:dyDescent="0.2">
      <c r="A95" s="403" t="s">
        <v>1422</v>
      </c>
      <c r="B95" s="253" t="s">
        <v>1416</v>
      </c>
      <c r="C95" s="253" t="s">
        <v>1118</v>
      </c>
      <c r="D95" s="253" t="s">
        <v>1210</v>
      </c>
      <c r="E95" s="259" t="s">
        <v>1300</v>
      </c>
      <c r="F95" s="261"/>
      <c r="G95" s="261">
        <v>1</v>
      </c>
      <c r="H95" s="261"/>
      <c r="I95" s="261"/>
      <c r="J95" s="261"/>
      <c r="K95" s="261"/>
      <c r="L95" s="261"/>
      <c r="M95" s="261">
        <v>1</v>
      </c>
      <c r="N95" s="261"/>
      <c r="O95" s="261"/>
      <c r="P95" s="261">
        <v>1</v>
      </c>
      <c r="Q95" s="261"/>
      <c r="R95" s="255">
        <f t="shared" si="3"/>
        <v>3</v>
      </c>
      <c r="S95" s="253" t="s">
        <v>1388</v>
      </c>
      <c r="T95" s="253"/>
      <c r="U95" s="253"/>
      <c r="V95" s="253" t="s">
        <v>1387</v>
      </c>
      <c r="W95" s="253"/>
      <c r="X95" s="290"/>
      <c r="Y95" s="296"/>
      <c r="Z95" s="296"/>
      <c r="AA95" s="296"/>
      <c r="AB95" s="296"/>
      <c r="AC95" s="296"/>
      <c r="AD95" s="296"/>
      <c r="AE95" s="296"/>
      <c r="AF95" s="296"/>
      <c r="AG95" s="290"/>
      <c r="AH95" s="290"/>
      <c r="AI95" s="290"/>
      <c r="AJ95" s="290"/>
      <c r="AK95" s="290"/>
      <c r="AL95" s="290"/>
      <c r="AM95" s="290"/>
      <c r="AN95" s="290"/>
      <c r="AO95" s="290"/>
      <c r="AP95" s="290"/>
      <c r="AQ95" s="290"/>
      <c r="AR95" s="290"/>
      <c r="AS95" s="290"/>
      <c r="AT95" s="290"/>
      <c r="AU95" s="290"/>
      <c r="AV95" s="290"/>
      <c r="AW95" s="290"/>
      <c r="AX95" s="290"/>
      <c r="AY95" s="290"/>
      <c r="AZ95" s="290"/>
      <c r="BA95" s="290"/>
      <c r="BB95" s="290"/>
      <c r="BC95" s="290"/>
      <c r="BD95" s="290"/>
      <c r="BE95" s="290"/>
      <c r="BF95" s="290"/>
      <c r="BG95" s="290"/>
      <c r="BH95" s="290"/>
      <c r="BI95" s="290"/>
      <c r="BJ95" s="290"/>
      <c r="BK95" s="290"/>
      <c r="BL95" s="290"/>
      <c r="BM95" s="290"/>
      <c r="BN95" s="290"/>
      <c r="BO95" s="290"/>
    </row>
    <row r="96" spans="1:67" s="58" customFormat="1" ht="89.25" x14ac:dyDescent="0.2">
      <c r="A96" s="403" t="s">
        <v>1422</v>
      </c>
      <c r="B96" s="253" t="s">
        <v>1416</v>
      </c>
      <c r="C96" s="256" t="s">
        <v>1118</v>
      </c>
      <c r="D96" s="256" t="s">
        <v>1211</v>
      </c>
      <c r="E96" s="260" t="s">
        <v>1301</v>
      </c>
      <c r="F96" s="262"/>
      <c r="G96" s="262">
        <v>1</v>
      </c>
      <c r="H96" s="262"/>
      <c r="I96" s="262"/>
      <c r="J96" s="262"/>
      <c r="K96" s="262"/>
      <c r="L96" s="262"/>
      <c r="M96" s="262"/>
      <c r="N96" s="262">
        <v>1</v>
      </c>
      <c r="O96" s="262"/>
      <c r="P96" s="262"/>
      <c r="Q96" s="262"/>
      <c r="R96" s="255">
        <f t="shared" si="3"/>
        <v>2</v>
      </c>
      <c r="S96" s="253" t="s">
        <v>1389</v>
      </c>
      <c r="T96" s="253" t="s">
        <v>1319</v>
      </c>
      <c r="U96" s="253"/>
      <c r="V96" s="256" t="s">
        <v>1387</v>
      </c>
      <c r="W96" s="256"/>
      <c r="X96" s="290"/>
      <c r="Y96" s="296"/>
      <c r="Z96" s="296"/>
      <c r="AA96" s="296"/>
      <c r="AB96" s="296"/>
      <c r="AC96" s="296"/>
      <c r="AD96" s="296"/>
      <c r="AE96" s="296"/>
      <c r="AF96" s="296"/>
      <c r="AG96" s="290"/>
      <c r="AH96" s="290"/>
      <c r="AI96" s="290"/>
      <c r="AJ96" s="290"/>
      <c r="AK96" s="290"/>
      <c r="AL96" s="290"/>
      <c r="AM96" s="290"/>
      <c r="AN96" s="290"/>
      <c r="AO96" s="290"/>
      <c r="AP96" s="290"/>
      <c r="AQ96" s="290"/>
      <c r="AR96" s="290"/>
      <c r="AS96" s="290"/>
      <c r="AT96" s="290"/>
      <c r="AU96" s="290"/>
      <c r="AV96" s="290"/>
      <c r="AW96" s="290"/>
      <c r="AX96" s="290"/>
      <c r="AY96" s="290"/>
      <c r="AZ96" s="290"/>
      <c r="BA96" s="290"/>
      <c r="BB96" s="290"/>
      <c r="BC96" s="290"/>
      <c r="BD96" s="290"/>
      <c r="BE96" s="290"/>
      <c r="BF96" s="290"/>
      <c r="BG96" s="290"/>
      <c r="BH96" s="290"/>
      <c r="BI96" s="290"/>
      <c r="BJ96" s="290"/>
      <c r="BK96" s="290"/>
      <c r="BL96" s="290"/>
      <c r="BM96" s="290"/>
      <c r="BN96" s="290"/>
      <c r="BO96" s="290"/>
    </row>
    <row r="97" spans="1:67" s="58" customFormat="1" ht="89.25" x14ac:dyDescent="0.2">
      <c r="A97" s="403" t="s">
        <v>1422</v>
      </c>
      <c r="B97" s="253" t="s">
        <v>1416</v>
      </c>
      <c r="C97" s="253" t="s">
        <v>1118</v>
      </c>
      <c r="D97" s="253" t="s">
        <v>1212</v>
      </c>
      <c r="E97" s="259" t="s">
        <v>1511</v>
      </c>
      <c r="F97" s="254"/>
      <c r="G97" s="254"/>
      <c r="H97" s="254"/>
      <c r="I97" s="254">
        <v>1</v>
      </c>
      <c r="J97" s="254"/>
      <c r="K97" s="254"/>
      <c r="L97" s="254"/>
      <c r="M97" s="254">
        <v>1</v>
      </c>
      <c r="N97" s="254"/>
      <c r="O97" s="254"/>
      <c r="P97" s="254">
        <v>1</v>
      </c>
      <c r="Q97" s="254"/>
      <c r="R97" s="255">
        <f t="shared" si="3"/>
        <v>3</v>
      </c>
      <c r="S97" s="253" t="s">
        <v>1389</v>
      </c>
      <c r="T97" s="253" t="s">
        <v>1319</v>
      </c>
      <c r="U97" s="253"/>
      <c r="V97" s="253" t="s">
        <v>1387</v>
      </c>
      <c r="W97" s="253"/>
      <c r="X97" s="290"/>
      <c r="Y97" s="296"/>
      <c r="Z97" s="296"/>
      <c r="AA97" s="296"/>
      <c r="AB97" s="296"/>
      <c r="AC97" s="296"/>
      <c r="AD97" s="296"/>
      <c r="AE97" s="296"/>
      <c r="AF97" s="296"/>
      <c r="AG97" s="290"/>
      <c r="AH97" s="290"/>
      <c r="AI97" s="290"/>
      <c r="AJ97" s="290"/>
      <c r="AK97" s="290"/>
      <c r="AL97" s="290"/>
      <c r="AM97" s="290"/>
      <c r="AN97" s="290"/>
      <c r="AO97" s="290"/>
      <c r="AP97" s="290"/>
      <c r="AQ97" s="290"/>
      <c r="AR97" s="290"/>
      <c r="AS97" s="290"/>
      <c r="AT97" s="290"/>
      <c r="AU97" s="290"/>
      <c r="AV97" s="290"/>
      <c r="AW97" s="290"/>
      <c r="AX97" s="290"/>
      <c r="AY97" s="290"/>
      <c r="AZ97" s="290"/>
      <c r="BA97" s="290"/>
      <c r="BB97" s="290"/>
      <c r="BC97" s="290"/>
      <c r="BD97" s="290"/>
      <c r="BE97" s="290"/>
      <c r="BF97" s="290"/>
      <c r="BG97" s="290"/>
      <c r="BH97" s="290"/>
      <c r="BI97" s="290"/>
      <c r="BJ97" s="290"/>
      <c r="BK97" s="290"/>
      <c r="BL97" s="290"/>
      <c r="BM97" s="290"/>
      <c r="BN97" s="290"/>
      <c r="BO97" s="290"/>
    </row>
    <row r="98" spans="1:67" s="58" customFormat="1" ht="113.25" customHeight="1" x14ac:dyDescent="0.2">
      <c r="A98" s="403" t="s">
        <v>1422</v>
      </c>
      <c r="B98" s="253" t="s">
        <v>1416</v>
      </c>
      <c r="C98" s="256" t="s">
        <v>1119</v>
      </c>
      <c r="D98" s="256" t="s">
        <v>1213</v>
      </c>
      <c r="E98" s="260" t="s">
        <v>1302</v>
      </c>
      <c r="F98" s="257"/>
      <c r="G98" s="257">
        <v>1</v>
      </c>
      <c r="H98" s="257"/>
      <c r="I98" s="257"/>
      <c r="J98" s="420"/>
      <c r="K98" s="257"/>
      <c r="L98" s="257"/>
      <c r="M98" s="257"/>
      <c r="N98" s="257"/>
      <c r="O98" s="257"/>
      <c r="P98" s="257"/>
      <c r="Q98" s="257"/>
      <c r="R98" s="255">
        <f t="shared" si="3"/>
        <v>1</v>
      </c>
      <c r="S98" s="253" t="s">
        <v>1390</v>
      </c>
      <c r="T98" s="253" t="s">
        <v>1391</v>
      </c>
      <c r="U98" s="253"/>
      <c r="V98" s="256" t="s">
        <v>1359</v>
      </c>
      <c r="W98" s="256" t="s">
        <v>1392</v>
      </c>
      <c r="X98" s="290"/>
      <c r="Y98" s="296"/>
      <c r="Z98" s="296"/>
      <c r="AA98" s="296"/>
      <c r="AB98" s="296"/>
      <c r="AC98" s="296"/>
      <c r="AD98" s="296"/>
      <c r="AE98" s="296"/>
      <c r="AF98" s="296"/>
      <c r="AG98" s="290"/>
      <c r="AH98" s="290"/>
      <c r="AI98" s="290"/>
      <c r="AJ98" s="290"/>
      <c r="AK98" s="290"/>
      <c r="AL98" s="290"/>
      <c r="AM98" s="290"/>
      <c r="AN98" s="290"/>
      <c r="AO98" s="290"/>
      <c r="AP98" s="290"/>
      <c r="AQ98" s="290"/>
      <c r="AR98" s="290"/>
      <c r="AS98" s="290"/>
      <c r="AT98" s="290"/>
      <c r="AU98" s="290"/>
      <c r="AV98" s="290"/>
      <c r="AW98" s="290"/>
      <c r="AX98" s="290"/>
      <c r="AY98" s="290"/>
      <c r="AZ98" s="290"/>
      <c r="BA98" s="290"/>
      <c r="BB98" s="290"/>
      <c r="BC98" s="290"/>
      <c r="BD98" s="290"/>
      <c r="BE98" s="290"/>
      <c r="BF98" s="290"/>
      <c r="BG98" s="290"/>
      <c r="BH98" s="290"/>
      <c r="BI98" s="290"/>
      <c r="BJ98" s="290"/>
      <c r="BK98" s="290"/>
      <c r="BL98" s="290"/>
      <c r="BM98" s="290"/>
      <c r="BN98" s="290"/>
      <c r="BO98" s="290"/>
    </row>
    <row r="99" spans="1:67" s="58" customFormat="1" ht="92.25" customHeight="1" x14ac:dyDescent="0.2">
      <c r="A99" s="403" t="s">
        <v>1422</v>
      </c>
      <c r="B99" s="253" t="s">
        <v>1417</v>
      </c>
      <c r="C99" s="253" t="s">
        <v>1120</v>
      </c>
      <c r="D99" s="253" t="s">
        <v>1214</v>
      </c>
      <c r="E99" s="259" t="s">
        <v>1303</v>
      </c>
      <c r="F99" s="254"/>
      <c r="G99" s="254"/>
      <c r="H99" s="254"/>
      <c r="I99" s="254"/>
      <c r="J99" s="254"/>
      <c r="K99" s="254">
        <v>1</v>
      </c>
      <c r="L99" s="254"/>
      <c r="M99" s="254"/>
      <c r="N99" s="254"/>
      <c r="O99" s="254"/>
      <c r="P99" s="254"/>
      <c r="Q99" s="254">
        <v>1</v>
      </c>
      <c r="R99" s="255">
        <f t="shared" si="3"/>
        <v>2</v>
      </c>
      <c r="S99" s="253" t="s">
        <v>1393</v>
      </c>
      <c r="T99" s="253" t="s">
        <v>1394</v>
      </c>
      <c r="U99" s="253"/>
      <c r="V99" s="253" t="s">
        <v>1364</v>
      </c>
      <c r="W99" s="253"/>
      <c r="X99" s="290"/>
      <c r="Y99" s="296"/>
      <c r="Z99" s="296"/>
      <c r="AA99" s="296"/>
      <c r="AB99" s="296"/>
      <c r="AC99" s="296"/>
      <c r="AD99" s="296"/>
      <c r="AE99" s="296"/>
      <c r="AF99" s="296"/>
      <c r="AG99" s="290"/>
      <c r="AH99" s="290"/>
      <c r="AI99" s="290"/>
      <c r="AJ99" s="290"/>
      <c r="AK99" s="290"/>
      <c r="AL99" s="290"/>
      <c r="AM99" s="290"/>
      <c r="AN99" s="290"/>
      <c r="AO99" s="290"/>
      <c r="AP99" s="290"/>
      <c r="AQ99" s="290"/>
      <c r="AR99" s="290"/>
      <c r="AS99" s="290"/>
      <c r="AT99" s="290"/>
      <c r="AU99" s="290"/>
      <c r="AV99" s="290"/>
      <c r="AW99" s="290"/>
      <c r="AX99" s="290"/>
      <c r="AY99" s="290"/>
      <c r="AZ99" s="290"/>
      <c r="BA99" s="290"/>
      <c r="BB99" s="290"/>
      <c r="BC99" s="290"/>
      <c r="BD99" s="290"/>
      <c r="BE99" s="290"/>
      <c r="BF99" s="290"/>
      <c r="BG99" s="290"/>
      <c r="BH99" s="290"/>
      <c r="BI99" s="290"/>
      <c r="BJ99" s="290"/>
      <c r="BK99" s="290"/>
      <c r="BL99" s="290"/>
      <c r="BM99" s="290"/>
      <c r="BN99" s="290"/>
      <c r="BO99" s="290"/>
    </row>
    <row r="100" spans="1:67" s="58" customFormat="1" ht="93" customHeight="1" x14ac:dyDescent="0.2">
      <c r="A100" s="403" t="s">
        <v>1422</v>
      </c>
      <c r="B100" s="253" t="s">
        <v>1417</v>
      </c>
      <c r="C100" s="256" t="s">
        <v>1120</v>
      </c>
      <c r="D100" s="256"/>
      <c r="E100" s="260" t="s">
        <v>1304</v>
      </c>
      <c r="F100" s="257"/>
      <c r="G100" s="257"/>
      <c r="H100" s="257"/>
      <c r="I100" s="257"/>
      <c r="J100" s="257">
        <v>1</v>
      </c>
      <c r="K100" s="257"/>
      <c r="L100" s="257"/>
      <c r="M100" s="257"/>
      <c r="N100" s="257"/>
      <c r="O100" s="257">
        <v>1</v>
      </c>
      <c r="P100" s="257"/>
      <c r="Q100" s="257"/>
      <c r="R100" s="255">
        <f t="shared" si="3"/>
        <v>2</v>
      </c>
      <c r="S100" s="253" t="s">
        <v>965</v>
      </c>
      <c r="T100" s="253"/>
      <c r="U100" s="253"/>
      <c r="V100" s="256" t="s">
        <v>1364</v>
      </c>
      <c r="W100" s="256"/>
      <c r="X100" s="290"/>
      <c r="Y100" s="296"/>
      <c r="Z100" s="296"/>
      <c r="AA100" s="296"/>
      <c r="AB100" s="296"/>
      <c r="AC100" s="296"/>
      <c r="AD100" s="296"/>
      <c r="AE100" s="296"/>
      <c r="AF100" s="296"/>
      <c r="AG100" s="290"/>
      <c r="AH100" s="290"/>
      <c r="AI100" s="290"/>
      <c r="AJ100" s="290"/>
      <c r="AK100" s="290"/>
      <c r="AL100" s="290"/>
      <c r="AM100" s="290"/>
      <c r="AN100" s="290"/>
      <c r="AO100" s="290"/>
      <c r="AP100" s="290"/>
      <c r="AQ100" s="290"/>
      <c r="AR100" s="290"/>
      <c r="AS100" s="290"/>
      <c r="AT100" s="290"/>
      <c r="AU100" s="290"/>
      <c r="AV100" s="290"/>
      <c r="AW100" s="290"/>
      <c r="AX100" s="290"/>
      <c r="AY100" s="290"/>
      <c r="AZ100" s="290"/>
      <c r="BA100" s="290"/>
      <c r="BB100" s="290"/>
      <c r="BC100" s="290"/>
      <c r="BD100" s="290"/>
      <c r="BE100" s="290"/>
      <c r="BF100" s="290"/>
      <c r="BG100" s="290"/>
      <c r="BH100" s="290"/>
      <c r="BI100" s="290"/>
      <c r="BJ100" s="290"/>
      <c r="BK100" s="290"/>
      <c r="BL100" s="290"/>
      <c r="BM100" s="290"/>
      <c r="BN100" s="290"/>
      <c r="BO100" s="290"/>
    </row>
    <row r="101" spans="1:67" s="58" customFormat="1" ht="78.75" customHeight="1" x14ac:dyDescent="0.2">
      <c r="A101" s="403" t="s">
        <v>1422</v>
      </c>
      <c r="B101" s="253" t="s">
        <v>1417</v>
      </c>
      <c r="C101" s="256" t="s">
        <v>1121</v>
      </c>
      <c r="D101" s="256" t="s">
        <v>1215</v>
      </c>
      <c r="E101" s="260" t="s">
        <v>1305</v>
      </c>
      <c r="F101" s="257">
        <v>1</v>
      </c>
      <c r="G101" s="257">
        <v>1</v>
      </c>
      <c r="H101" s="257">
        <v>1</v>
      </c>
      <c r="I101" s="257">
        <v>1</v>
      </c>
      <c r="J101" s="257">
        <v>1</v>
      </c>
      <c r="K101" s="257">
        <v>1</v>
      </c>
      <c r="L101" s="257">
        <v>1</v>
      </c>
      <c r="M101" s="257">
        <v>1</v>
      </c>
      <c r="N101" s="257">
        <v>1</v>
      </c>
      <c r="O101" s="257">
        <v>1</v>
      </c>
      <c r="P101" s="257">
        <v>1</v>
      </c>
      <c r="Q101" s="262">
        <v>1</v>
      </c>
      <c r="R101" s="255">
        <f t="shared" si="3"/>
        <v>12</v>
      </c>
      <c r="S101" s="253" t="s">
        <v>956</v>
      </c>
      <c r="T101" s="253"/>
      <c r="U101" s="253"/>
      <c r="V101" s="256" t="s">
        <v>1353</v>
      </c>
      <c r="W101" s="256"/>
      <c r="X101" s="290"/>
      <c r="Y101" s="296"/>
      <c r="Z101" s="296"/>
      <c r="AA101" s="296"/>
      <c r="AB101" s="296"/>
      <c r="AC101" s="296"/>
      <c r="AD101" s="296"/>
      <c r="AE101" s="296"/>
      <c r="AF101" s="296"/>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c r="BI101" s="290"/>
      <c r="BJ101" s="290"/>
      <c r="BK101" s="290"/>
      <c r="BL101" s="290"/>
      <c r="BM101" s="290"/>
      <c r="BN101" s="290"/>
      <c r="BO101" s="290"/>
    </row>
    <row r="102" spans="1:67" s="58" customFormat="1" ht="76.5" x14ac:dyDescent="0.2">
      <c r="A102" s="403" t="s">
        <v>1422</v>
      </c>
      <c r="B102" s="253" t="s">
        <v>1417</v>
      </c>
      <c r="C102" s="253" t="s">
        <v>1121</v>
      </c>
      <c r="D102" s="253" t="s">
        <v>1216</v>
      </c>
      <c r="E102" s="259" t="s">
        <v>1306</v>
      </c>
      <c r="F102" s="254"/>
      <c r="G102" s="254"/>
      <c r="H102" s="254"/>
      <c r="I102" s="254">
        <v>1</v>
      </c>
      <c r="J102" s="254"/>
      <c r="K102" s="254"/>
      <c r="L102" s="254"/>
      <c r="M102" s="254"/>
      <c r="N102" s="254">
        <v>1</v>
      </c>
      <c r="O102" s="254"/>
      <c r="P102" s="254"/>
      <c r="Q102" s="254"/>
      <c r="R102" s="255">
        <f t="shared" si="3"/>
        <v>2</v>
      </c>
      <c r="S102" s="253" t="s">
        <v>960</v>
      </c>
      <c r="T102" s="253"/>
      <c r="U102" s="253"/>
      <c r="V102" s="253" t="s">
        <v>1353</v>
      </c>
      <c r="W102" s="253"/>
      <c r="X102" s="290"/>
      <c r="Y102" s="296"/>
      <c r="Z102" s="296"/>
      <c r="AA102" s="296"/>
      <c r="AB102" s="296"/>
      <c r="AC102" s="296"/>
      <c r="AD102" s="296"/>
      <c r="AE102" s="296"/>
      <c r="AF102" s="296"/>
      <c r="AG102" s="290"/>
      <c r="AH102" s="290"/>
      <c r="AI102" s="290"/>
      <c r="AJ102" s="290"/>
      <c r="AK102" s="290"/>
      <c r="AL102" s="290"/>
      <c r="AM102" s="290"/>
      <c r="AN102" s="290"/>
      <c r="AO102" s="290"/>
      <c r="AP102" s="290"/>
      <c r="AQ102" s="290"/>
      <c r="AR102" s="290"/>
      <c r="AS102" s="290"/>
      <c r="AT102" s="290"/>
      <c r="AU102" s="290"/>
      <c r="AV102" s="290"/>
      <c r="AW102" s="290"/>
      <c r="AX102" s="290"/>
      <c r="AY102" s="290"/>
      <c r="AZ102" s="290"/>
      <c r="BA102" s="290"/>
      <c r="BB102" s="290"/>
      <c r="BC102" s="290"/>
      <c r="BD102" s="290"/>
      <c r="BE102" s="290"/>
      <c r="BF102" s="290"/>
      <c r="BG102" s="290"/>
      <c r="BH102" s="290"/>
      <c r="BI102" s="290"/>
      <c r="BJ102" s="290"/>
      <c r="BK102" s="290"/>
      <c r="BL102" s="290"/>
      <c r="BM102" s="290"/>
      <c r="BN102" s="290"/>
      <c r="BO102" s="290"/>
    </row>
    <row r="103" spans="1:67" s="58" customFormat="1" ht="76.5" x14ac:dyDescent="0.2">
      <c r="A103" s="403" t="s">
        <v>1422</v>
      </c>
      <c r="B103" s="253" t="s">
        <v>1417</v>
      </c>
      <c r="C103" s="256" t="s">
        <v>1121</v>
      </c>
      <c r="D103" s="256" t="s">
        <v>1217</v>
      </c>
      <c r="E103" s="260" t="s">
        <v>1307</v>
      </c>
      <c r="F103" s="257"/>
      <c r="G103" s="257"/>
      <c r="H103" s="257"/>
      <c r="I103" s="257"/>
      <c r="J103" s="257"/>
      <c r="K103" s="257">
        <v>1</v>
      </c>
      <c r="L103" s="257"/>
      <c r="M103" s="257"/>
      <c r="N103" s="257"/>
      <c r="O103" s="257">
        <v>1</v>
      </c>
      <c r="P103" s="257"/>
      <c r="Q103" s="257"/>
      <c r="R103" s="255">
        <f t="shared" si="3"/>
        <v>2</v>
      </c>
      <c r="S103" s="253" t="s">
        <v>956</v>
      </c>
      <c r="T103" s="253" t="s">
        <v>1395</v>
      </c>
      <c r="U103" s="253"/>
      <c r="V103" s="256" t="s">
        <v>1353</v>
      </c>
      <c r="W103" s="256"/>
      <c r="X103" s="290"/>
      <c r="Y103" s="296"/>
      <c r="Z103" s="296"/>
      <c r="AA103" s="296"/>
      <c r="AB103" s="296"/>
      <c r="AC103" s="296"/>
      <c r="AD103" s="296"/>
      <c r="AE103" s="296"/>
      <c r="AF103" s="296"/>
      <c r="AG103" s="290"/>
      <c r="AH103" s="290"/>
      <c r="AI103" s="290"/>
      <c r="AJ103" s="290"/>
      <c r="AK103" s="290"/>
      <c r="AL103" s="290"/>
      <c r="AM103" s="290"/>
      <c r="AN103" s="290"/>
      <c r="AO103" s="290"/>
      <c r="AP103" s="290"/>
      <c r="AQ103" s="290"/>
      <c r="AR103" s="290"/>
      <c r="AS103" s="290"/>
      <c r="AT103" s="290"/>
      <c r="AU103" s="290"/>
      <c r="AV103" s="290"/>
      <c r="AW103" s="290"/>
      <c r="AX103" s="290"/>
      <c r="AY103" s="290"/>
      <c r="AZ103" s="290"/>
      <c r="BA103" s="290"/>
      <c r="BB103" s="290"/>
      <c r="BC103" s="290"/>
      <c r="BD103" s="290"/>
      <c r="BE103" s="290"/>
      <c r="BF103" s="290"/>
      <c r="BG103" s="290"/>
      <c r="BH103" s="290"/>
      <c r="BI103" s="290"/>
      <c r="BJ103" s="290"/>
      <c r="BK103" s="290"/>
      <c r="BL103" s="290"/>
      <c r="BM103" s="290"/>
      <c r="BN103" s="290"/>
      <c r="BO103" s="290"/>
    </row>
    <row r="104" spans="1:67" s="58" customFormat="1" ht="76.5" x14ac:dyDescent="0.2">
      <c r="A104" s="403" t="s">
        <v>1422</v>
      </c>
      <c r="B104" s="253" t="s">
        <v>1417</v>
      </c>
      <c r="C104" s="253" t="s">
        <v>1122</v>
      </c>
      <c r="D104" s="253" t="s">
        <v>1218</v>
      </c>
      <c r="E104" s="259" t="s">
        <v>1308</v>
      </c>
      <c r="F104" s="254">
        <v>1</v>
      </c>
      <c r="G104" s="254">
        <v>1</v>
      </c>
      <c r="H104" s="254">
        <v>1</v>
      </c>
      <c r="I104" s="254">
        <v>1</v>
      </c>
      <c r="J104" s="254">
        <v>1</v>
      </c>
      <c r="K104" s="254">
        <v>1</v>
      </c>
      <c r="L104" s="254">
        <v>1</v>
      </c>
      <c r="M104" s="254">
        <v>1</v>
      </c>
      <c r="N104" s="254">
        <v>1</v>
      </c>
      <c r="O104" s="254">
        <v>1</v>
      </c>
      <c r="P104" s="254">
        <v>1</v>
      </c>
      <c r="Q104" s="261">
        <v>1</v>
      </c>
      <c r="R104" s="255">
        <f t="shared" si="3"/>
        <v>12</v>
      </c>
      <c r="S104" s="253" t="s">
        <v>1396</v>
      </c>
      <c r="T104" s="253"/>
      <c r="U104" s="253"/>
      <c r="V104" s="253" t="s">
        <v>1397</v>
      </c>
      <c r="W104" s="253"/>
      <c r="X104" s="290"/>
      <c r="Y104" s="296"/>
      <c r="Z104" s="296"/>
      <c r="AA104" s="296"/>
      <c r="AB104" s="296"/>
      <c r="AC104" s="296"/>
      <c r="AD104" s="296"/>
      <c r="AE104" s="296"/>
      <c r="AF104" s="296"/>
      <c r="AG104" s="290"/>
      <c r="AH104" s="290"/>
      <c r="AI104" s="290"/>
      <c r="AJ104" s="290"/>
      <c r="AK104" s="290"/>
      <c r="AL104" s="290"/>
      <c r="AM104" s="290"/>
      <c r="AN104" s="290"/>
      <c r="AO104" s="290"/>
      <c r="AP104" s="290"/>
      <c r="AQ104" s="290"/>
      <c r="AR104" s="290"/>
      <c r="AS104" s="290"/>
      <c r="AT104" s="290"/>
      <c r="AU104" s="290"/>
      <c r="AV104" s="290"/>
      <c r="AW104" s="290"/>
      <c r="AX104" s="290"/>
      <c r="AY104" s="290"/>
      <c r="AZ104" s="290"/>
      <c r="BA104" s="290"/>
      <c r="BB104" s="290"/>
      <c r="BC104" s="290"/>
      <c r="BD104" s="290"/>
      <c r="BE104" s="290"/>
      <c r="BF104" s="290"/>
      <c r="BG104" s="290"/>
      <c r="BH104" s="290"/>
      <c r="BI104" s="290"/>
      <c r="BJ104" s="290"/>
      <c r="BK104" s="290"/>
      <c r="BL104" s="290"/>
      <c r="BM104" s="290"/>
      <c r="BN104" s="290"/>
      <c r="BO104" s="290"/>
    </row>
    <row r="105" spans="1:67" s="58" customFormat="1" ht="76.5" x14ac:dyDescent="0.2">
      <c r="A105" s="403" t="s">
        <v>1422</v>
      </c>
      <c r="B105" s="253" t="s">
        <v>1417</v>
      </c>
      <c r="C105" s="256" t="s">
        <v>1122</v>
      </c>
      <c r="D105" s="256" t="s">
        <v>1219</v>
      </c>
      <c r="E105" s="260" t="s">
        <v>1309</v>
      </c>
      <c r="F105" s="257">
        <v>1</v>
      </c>
      <c r="G105" s="257">
        <v>1</v>
      </c>
      <c r="H105" s="257">
        <v>1</v>
      </c>
      <c r="I105" s="257">
        <v>1</v>
      </c>
      <c r="J105" s="257">
        <v>1</v>
      </c>
      <c r="K105" s="257">
        <v>1</v>
      </c>
      <c r="L105" s="257">
        <v>1</v>
      </c>
      <c r="M105" s="257">
        <v>1</v>
      </c>
      <c r="N105" s="257">
        <v>1</v>
      </c>
      <c r="O105" s="257">
        <v>1</v>
      </c>
      <c r="P105" s="257">
        <v>1</v>
      </c>
      <c r="Q105" s="262">
        <v>1</v>
      </c>
      <c r="R105" s="255">
        <f t="shared" si="3"/>
        <v>12</v>
      </c>
      <c r="S105" s="253" t="s">
        <v>965</v>
      </c>
      <c r="T105" s="253"/>
      <c r="U105" s="253"/>
      <c r="V105" s="256" t="s">
        <v>1397</v>
      </c>
      <c r="W105" s="256"/>
      <c r="X105" s="290"/>
      <c r="Y105" s="296"/>
      <c r="Z105" s="296"/>
      <c r="AA105" s="296"/>
      <c r="AB105" s="296"/>
      <c r="AC105" s="296"/>
      <c r="AD105" s="296"/>
      <c r="AE105" s="296"/>
      <c r="AF105" s="296"/>
      <c r="AG105" s="290"/>
      <c r="AH105" s="290"/>
      <c r="AI105" s="290"/>
      <c r="AJ105" s="290"/>
      <c r="AK105" s="290"/>
      <c r="AL105" s="290"/>
      <c r="AM105" s="290"/>
      <c r="AN105" s="290"/>
      <c r="AO105" s="290"/>
      <c r="AP105" s="290"/>
      <c r="AQ105" s="290"/>
      <c r="AR105" s="290"/>
      <c r="AS105" s="290"/>
      <c r="AT105" s="290"/>
      <c r="AU105" s="290"/>
      <c r="AV105" s="290"/>
      <c r="AW105" s="290"/>
      <c r="AX105" s="290"/>
      <c r="AY105" s="290"/>
      <c r="AZ105" s="290"/>
      <c r="BA105" s="290"/>
      <c r="BB105" s="290"/>
      <c r="BC105" s="290"/>
      <c r="BD105" s="290"/>
      <c r="BE105" s="290"/>
      <c r="BF105" s="290"/>
      <c r="BG105" s="290"/>
      <c r="BH105" s="290"/>
      <c r="BI105" s="290"/>
      <c r="BJ105" s="290"/>
      <c r="BK105" s="290"/>
      <c r="BL105" s="290"/>
      <c r="BM105" s="290"/>
      <c r="BN105" s="290"/>
      <c r="BO105" s="290"/>
    </row>
    <row r="106" spans="1:67" s="58" customFormat="1" ht="76.5" x14ac:dyDescent="0.2">
      <c r="A106" s="403" t="s">
        <v>1422</v>
      </c>
      <c r="B106" s="253" t="s">
        <v>1417</v>
      </c>
      <c r="C106" s="256" t="s">
        <v>1122</v>
      </c>
      <c r="D106" s="256" t="s">
        <v>1220</v>
      </c>
      <c r="E106" s="256" t="s">
        <v>1310</v>
      </c>
      <c r="F106" s="257"/>
      <c r="G106" s="257"/>
      <c r="H106" s="257">
        <v>1</v>
      </c>
      <c r="I106" s="257"/>
      <c r="J106" s="257"/>
      <c r="K106" s="257">
        <v>1</v>
      </c>
      <c r="L106" s="257"/>
      <c r="M106" s="257"/>
      <c r="N106" s="257">
        <v>1</v>
      </c>
      <c r="O106" s="257"/>
      <c r="P106" s="257"/>
      <c r="Q106" s="262">
        <v>1</v>
      </c>
      <c r="R106" s="255">
        <f t="shared" si="3"/>
        <v>4</v>
      </c>
      <c r="S106" s="253" t="s">
        <v>965</v>
      </c>
      <c r="T106" s="253"/>
      <c r="U106" s="253"/>
      <c r="V106" s="256" t="s">
        <v>1397</v>
      </c>
      <c r="W106" s="256"/>
      <c r="X106" s="290"/>
      <c r="Y106" s="296"/>
      <c r="Z106" s="296"/>
      <c r="AA106" s="296"/>
      <c r="AB106" s="296"/>
      <c r="AC106" s="296"/>
      <c r="AD106" s="296"/>
      <c r="AE106" s="296"/>
      <c r="AF106" s="296"/>
      <c r="AG106" s="290"/>
      <c r="AH106" s="290"/>
      <c r="AI106" s="290"/>
      <c r="AJ106" s="290"/>
      <c r="AK106" s="290"/>
      <c r="AL106" s="290"/>
      <c r="AM106" s="290"/>
      <c r="AN106" s="290"/>
      <c r="AO106" s="290"/>
      <c r="AP106" s="290"/>
      <c r="AQ106" s="290"/>
      <c r="AR106" s="290"/>
      <c r="AS106" s="290"/>
      <c r="AT106" s="290"/>
      <c r="AU106" s="290"/>
      <c r="AV106" s="290"/>
      <c r="AW106" s="290"/>
      <c r="AX106" s="290"/>
      <c r="AY106" s="290"/>
      <c r="AZ106" s="290"/>
      <c r="BA106" s="290"/>
      <c r="BB106" s="290"/>
      <c r="BC106" s="290"/>
      <c r="BD106" s="290"/>
      <c r="BE106" s="290"/>
      <c r="BF106" s="290"/>
      <c r="BG106" s="290"/>
      <c r="BH106" s="290"/>
      <c r="BI106" s="290"/>
      <c r="BJ106" s="290"/>
      <c r="BK106" s="290"/>
      <c r="BL106" s="290"/>
      <c r="BM106" s="290"/>
      <c r="BN106" s="290"/>
      <c r="BO106" s="290"/>
    </row>
    <row r="107" spans="1:67" s="58" customFormat="1" ht="134.25" customHeight="1" x14ac:dyDescent="0.2">
      <c r="A107" s="403" t="s">
        <v>1422</v>
      </c>
      <c r="B107" s="253" t="s">
        <v>1417</v>
      </c>
      <c r="C107" s="253" t="s">
        <v>1122</v>
      </c>
      <c r="D107" s="253"/>
      <c r="E107" s="253" t="s">
        <v>1311</v>
      </c>
      <c r="F107" s="254">
        <v>1</v>
      </c>
      <c r="G107" s="254">
        <v>1</v>
      </c>
      <c r="H107" s="254">
        <v>1</v>
      </c>
      <c r="I107" s="254">
        <v>1</v>
      </c>
      <c r="J107" s="254">
        <v>1</v>
      </c>
      <c r="K107" s="254">
        <v>1</v>
      </c>
      <c r="L107" s="254">
        <v>1</v>
      </c>
      <c r="M107" s="254">
        <v>1</v>
      </c>
      <c r="N107" s="254">
        <v>1</v>
      </c>
      <c r="O107" s="254">
        <v>1</v>
      </c>
      <c r="P107" s="254">
        <v>1</v>
      </c>
      <c r="Q107" s="261">
        <v>1</v>
      </c>
      <c r="R107" s="255">
        <f t="shared" si="3"/>
        <v>12</v>
      </c>
      <c r="S107" s="253" t="s">
        <v>1323</v>
      </c>
      <c r="T107" s="253"/>
      <c r="U107" s="253"/>
      <c r="V107" s="253" t="s">
        <v>1398</v>
      </c>
      <c r="W107" s="253" t="s">
        <v>1399</v>
      </c>
      <c r="X107" s="290"/>
      <c r="Y107" s="296"/>
      <c r="Z107" s="296"/>
      <c r="AA107" s="296"/>
      <c r="AB107" s="296"/>
      <c r="AC107" s="296"/>
      <c r="AD107" s="296"/>
      <c r="AE107" s="296"/>
      <c r="AF107" s="296"/>
      <c r="AG107" s="290"/>
      <c r="AH107" s="290"/>
      <c r="AI107" s="290"/>
      <c r="AJ107" s="290"/>
      <c r="AK107" s="290"/>
      <c r="AL107" s="290"/>
      <c r="AM107" s="290"/>
      <c r="AN107" s="290"/>
      <c r="AO107" s="290"/>
      <c r="AP107" s="290"/>
      <c r="AQ107" s="290"/>
      <c r="AR107" s="290"/>
      <c r="AS107" s="290"/>
      <c r="AT107" s="290"/>
      <c r="AU107" s="290"/>
      <c r="AV107" s="290"/>
      <c r="AW107" s="290"/>
      <c r="AX107" s="290"/>
      <c r="AY107" s="290"/>
      <c r="AZ107" s="290"/>
      <c r="BA107" s="290"/>
      <c r="BB107" s="290"/>
      <c r="BC107" s="290"/>
      <c r="BD107" s="290"/>
      <c r="BE107" s="290"/>
      <c r="BF107" s="290"/>
      <c r="BG107" s="290"/>
      <c r="BH107" s="290"/>
      <c r="BI107" s="290"/>
      <c r="BJ107" s="290"/>
      <c r="BK107" s="290"/>
      <c r="BL107" s="290"/>
      <c r="BM107" s="290"/>
      <c r="BN107" s="290"/>
      <c r="BO107" s="290"/>
    </row>
    <row r="108" spans="1:67" s="58" customFormat="1" ht="76.5" x14ac:dyDescent="0.2">
      <c r="A108" s="403" t="s">
        <v>1422</v>
      </c>
      <c r="B108" s="253" t="s">
        <v>1417</v>
      </c>
      <c r="C108" s="256" t="s">
        <v>1122</v>
      </c>
      <c r="D108" s="256"/>
      <c r="E108" s="256" t="s">
        <v>1312</v>
      </c>
      <c r="F108" s="257">
        <v>1</v>
      </c>
      <c r="G108" s="257">
        <v>1</v>
      </c>
      <c r="H108" s="257">
        <v>1</v>
      </c>
      <c r="I108" s="257">
        <v>1</v>
      </c>
      <c r="J108" s="257">
        <v>1</v>
      </c>
      <c r="K108" s="257">
        <v>1</v>
      </c>
      <c r="L108" s="257">
        <v>1</v>
      </c>
      <c r="M108" s="257">
        <v>1</v>
      </c>
      <c r="N108" s="257">
        <v>1</v>
      </c>
      <c r="O108" s="257">
        <v>1</v>
      </c>
      <c r="P108" s="257">
        <v>1</v>
      </c>
      <c r="Q108" s="262">
        <v>1</v>
      </c>
      <c r="R108" s="255">
        <f t="shared" si="3"/>
        <v>12</v>
      </c>
      <c r="S108" s="253" t="s">
        <v>1326</v>
      </c>
      <c r="T108" s="253" t="s">
        <v>956</v>
      </c>
      <c r="U108" s="253"/>
      <c r="V108" s="256" t="s">
        <v>1398</v>
      </c>
      <c r="W108" s="256"/>
      <c r="X108" s="290"/>
      <c r="Y108" s="296"/>
      <c r="Z108" s="296"/>
      <c r="AA108" s="296"/>
      <c r="AB108" s="296"/>
      <c r="AC108" s="296"/>
      <c r="AD108" s="296"/>
      <c r="AE108" s="296"/>
      <c r="AF108" s="296"/>
      <c r="AG108" s="290"/>
      <c r="AH108" s="290"/>
      <c r="AI108" s="290"/>
      <c r="AJ108" s="290"/>
      <c r="AK108" s="290"/>
      <c r="AL108" s="290"/>
      <c r="AM108" s="290"/>
      <c r="AN108" s="290"/>
      <c r="AO108" s="290"/>
      <c r="AP108" s="290"/>
      <c r="AQ108" s="290"/>
      <c r="AR108" s="290"/>
      <c r="AS108" s="290"/>
      <c r="AT108" s="290"/>
      <c r="AU108" s="290"/>
      <c r="AV108" s="290"/>
      <c r="AW108" s="290"/>
      <c r="AX108" s="290"/>
      <c r="AY108" s="290"/>
      <c r="AZ108" s="290"/>
      <c r="BA108" s="290"/>
      <c r="BB108" s="290"/>
      <c r="BC108" s="290"/>
      <c r="BD108" s="290"/>
      <c r="BE108" s="290"/>
      <c r="BF108" s="290"/>
      <c r="BG108" s="290"/>
      <c r="BH108" s="290"/>
      <c r="BI108" s="290"/>
      <c r="BJ108" s="290"/>
      <c r="BK108" s="290"/>
      <c r="BL108" s="290"/>
      <c r="BM108" s="290"/>
      <c r="BN108" s="290"/>
      <c r="BO108" s="290"/>
    </row>
    <row r="109" spans="1:67" s="58" customFormat="1" ht="76.5" x14ac:dyDescent="0.2">
      <c r="A109" s="403" t="s">
        <v>1422</v>
      </c>
      <c r="B109" s="253" t="s">
        <v>1417</v>
      </c>
      <c r="C109" s="253" t="s">
        <v>1122</v>
      </c>
      <c r="D109" s="253"/>
      <c r="E109" s="253" t="s">
        <v>1313</v>
      </c>
      <c r="F109" s="254"/>
      <c r="G109" s="254"/>
      <c r="H109" s="254"/>
      <c r="I109" s="254">
        <v>1</v>
      </c>
      <c r="J109" s="254"/>
      <c r="K109" s="254"/>
      <c r="L109" s="254">
        <v>1</v>
      </c>
      <c r="M109" s="254"/>
      <c r="N109" s="254"/>
      <c r="O109" s="254">
        <v>1</v>
      </c>
      <c r="P109" s="254"/>
      <c r="Q109" s="254"/>
      <c r="R109" s="255">
        <f t="shared" si="3"/>
        <v>3</v>
      </c>
      <c r="S109" s="253" t="s">
        <v>1400</v>
      </c>
      <c r="T109" s="253" t="s">
        <v>966</v>
      </c>
      <c r="U109" s="253"/>
      <c r="V109" s="253" t="s">
        <v>1398</v>
      </c>
      <c r="W109" s="253"/>
      <c r="X109" s="290"/>
      <c r="Y109" s="296"/>
      <c r="Z109" s="296"/>
      <c r="AA109" s="296"/>
      <c r="AB109" s="296"/>
      <c r="AC109" s="296"/>
      <c r="AD109" s="296"/>
      <c r="AE109" s="296"/>
      <c r="AF109" s="296"/>
      <c r="AG109" s="290"/>
      <c r="AH109" s="290"/>
      <c r="AI109" s="290"/>
      <c r="AJ109" s="290"/>
      <c r="AK109" s="290"/>
      <c r="AL109" s="290"/>
      <c r="AM109" s="290"/>
      <c r="AN109" s="290"/>
      <c r="AO109" s="290"/>
      <c r="AP109" s="290"/>
      <c r="AQ109" s="290"/>
      <c r="AR109" s="290"/>
      <c r="AS109" s="290"/>
      <c r="AT109" s="290"/>
      <c r="AU109" s="290"/>
      <c r="AV109" s="290"/>
      <c r="AW109" s="290"/>
      <c r="AX109" s="290"/>
      <c r="AY109" s="290"/>
      <c r="AZ109" s="290"/>
      <c r="BA109" s="290"/>
      <c r="BB109" s="290"/>
      <c r="BC109" s="290"/>
      <c r="BD109" s="290"/>
      <c r="BE109" s="290"/>
      <c r="BF109" s="290"/>
      <c r="BG109" s="290"/>
      <c r="BH109" s="290"/>
      <c r="BI109" s="290"/>
      <c r="BJ109" s="290"/>
      <c r="BK109" s="290"/>
      <c r="BL109" s="290"/>
      <c r="BM109" s="290"/>
      <c r="BN109" s="290"/>
      <c r="BO109" s="290"/>
    </row>
    <row r="110" spans="1:67" s="58" customFormat="1" ht="76.5" x14ac:dyDescent="0.2">
      <c r="A110" s="403" t="s">
        <v>1422</v>
      </c>
      <c r="B110" s="253" t="s">
        <v>1417</v>
      </c>
      <c r="C110" s="256" t="s">
        <v>1122</v>
      </c>
      <c r="D110" s="256"/>
      <c r="E110" s="256" t="s">
        <v>1314</v>
      </c>
      <c r="F110" s="257"/>
      <c r="G110" s="257"/>
      <c r="H110" s="257"/>
      <c r="I110" s="257"/>
      <c r="J110" s="257"/>
      <c r="K110" s="257"/>
      <c r="L110" s="257"/>
      <c r="M110" s="257"/>
      <c r="N110" s="257"/>
      <c r="O110" s="257"/>
      <c r="P110" s="257"/>
      <c r="Q110" s="262">
        <v>1</v>
      </c>
      <c r="R110" s="255">
        <f t="shared" si="3"/>
        <v>1</v>
      </c>
      <c r="S110" s="253" t="s">
        <v>1331</v>
      </c>
      <c r="T110" s="253"/>
      <c r="U110" s="253"/>
      <c r="V110" s="256" t="s">
        <v>1398</v>
      </c>
      <c r="W110" s="256"/>
      <c r="X110" s="290"/>
      <c r="Y110" s="296"/>
      <c r="Z110" s="296"/>
      <c r="AA110" s="296"/>
      <c r="AB110" s="296"/>
      <c r="AC110" s="296"/>
      <c r="AD110" s="296"/>
      <c r="AE110" s="296"/>
      <c r="AF110" s="296"/>
      <c r="AG110" s="290"/>
      <c r="AH110" s="290"/>
      <c r="AI110" s="290"/>
      <c r="AJ110" s="290"/>
      <c r="AK110" s="290"/>
      <c r="AL110" s="290"/>
      <c r="AM110" s="290"/>
      <c r="AN110" s="290"/>
      <c r="AO110" s="290"/>
      <c r="AP110" s="290"/>
      <c r="AQ110" s="290"/>
      <c r="AR110" s="290"/>
      <c r="AS110" s="290"/>
      <c r="AT110" s="290"/>
      <c r="AU110" s="290"/>
      <c r="AV110" s="290"/>
      <c r="AW110" s="290"/>
      <c r="AX110" s="290"/>
      <c r="AY110" s="290"/>
      <c r="AZ110" s="290"/>
      <c r="BA110" s="290"/>
      <c r="BB110" s="290"/>
      <c r="BC110" s="290"/>
      <c r="BD110" s="290"/>
      <c r="BE110" s="290"/>
      <c r="BF110" s="290"/>
      <c r="BG110" s="290"/>
      <c r="BH110" s="290"/>
      <c r="BI110" s="290"/>
      <c r="BJ110" s="290"/>
      <c r="BK110" s="290"/>
      <c r="BL110" s="290"/>
      <c r="BM110" s="290"/>
      <c r="BN110" s="290"/>
      <c r="BO110" s="290"/>
    </row>
    <row r="111" spans="1:67" s="58" customFormat="1" ht="87" customHeight="1" x14ac:dyDescent="0.2">
      <c r="A111" s="403" t="s">
        <v>1422</v>
      </c>
      <c r="B111" s="253" t="s">
        <v>1418</v>
      </c>
      <c r="C111" s="253" t="s">
        <v>1123</v>
      </c>
      <c r="D111" s="253" t="s">
        <v>1221</v>
      </c>
      <c r="E111" s="253" t="s">
        <v>1512</v>
      </c>
      <c r="F111" s="254"/>
      <c r="G111" s="254"/>
      <c r="H111" s="254"/>
      <c r="I111" s="254"/>
      <c r="J111" s="254">
        <v>1</v>
      </c>
      <c r="K111" s="254"/>
      <c r="L111" s="254"/>
      <c r="M111" s="254">
        <v>1</v>
      </c>
      <c r="N111" s="254"/>
      <c r="O111" s="254"/>
      <c r="P111" s="254">
        <v>1</v>
      </c>
      <c r="Q111" s="254"/>
      <c r="R111" s="255">
        <f t="shared" si="3"/>
        <v>3</v>
      </c>
      <c r="S111" s="253" t="s">
        <v>1403</v>
      </c>
      <c r="T111" s="253" t="s">
        <v>1318</v>
      </c>
      <c r="U111" s="253" t="s">
        <v>1401</v>
      </c>
      <c r="V111" s="253" t="s">
        <v>1402</v>
      </c>
      <c r="W111" s="253" t="s">
        <v>1404</v>
      </c>
      <c r="X111" s="290"/>
      <c r="Y111" s="296"/>
      <c r="Z111" s="296"/>
      <c r="AA111" s="296"/>
      <c r="AB111" s="296"/>
      <c r="AC111" s="296"/>
      <c r="AD111" s="296"/>
      <c r="AE111" s="296"/>
      <c r="AF111" s="296"/>
      <c r="AG111" s="290"/>
      <c r="AH111" s="290"/>
      <c r="AI111" s="290"/>
      <c r="AJ111" s="290"/>
      <c r="AK111" s="290"/>
      <c r="AL111" s="290"/>
      <c r="AM111" s="290"/>
      <c r="AN111" s="290"/>
      <c r="AO111" s="290"/>
      <c r="AP111" s="290"/>
      <c r="AQ111" s="290"/>
      <c r="AR111" s="290"/>
      <c r="AS111" s="290"/>
      <c r="AT111" s="290"/>
      <c r="AU111" s="290"/>
      <c r="AV111" s="290"/>
      <c r="AW111" s="290"/>
      <c r="AX111" s="290"/>
      <c r="AY111" s="290"/>
      <c r="AZ111" s="290"/>
      <c r="BA111" s="290"/>
      <c r="BB111" s="290"/>
      <c r="BC111" s="290"/>
      <c r="BD111" s="290"/>
      <c r="BE111" s="290"/>
      <c r="BF111" s="290"/>
      <c r="BG111" s="290"/>
      <c r="BH111" s="290"/>
      <c r="BI111" s="290"/>
      <c r="BJ111" s="290"/>
      <c r="BK111" s="290"/>
      <c r="BL111" s="290"/>
      <c r="BM111" s="290"/>
      <c r="BN111" s="290"/>
      <c r="BO111" s="290"/>
    </row>
    <row r="112" spans="1:67" s="58" customFormat="1" ht="81" customHeight="1" x14ac:dyDescent="0.2">
      <c r="A112" s="403" t="s">
        <v>1422</v>
      </c>
      <c r="B112" s="253" t="s">
        <v>1418</v>
      </c>
      <c r="C112" s="256" t="s">
        <v>1124</v>
      </c>
      <c r="D112" s="256" t="s">
        <v>1222</v>
      </c>
      <c r="E112" s="256" t="s">
        <v>1315</v>
      </c>
      <c r="F112" s="257"/>
      <c r="G112" s="257"/>
      <c r="H112" s="257"/>
      <c r="I112" s="257"/>
      <c r="J112" s="257"/>
      <c r="K112" s="257">
        <v>1</v>
      </c>
      <c r="L112" s="257"/>
      <c r="M112" s="257"/>
      <c r="N112" s="257"/>
      <c r="O112" s="257">
        <v>1</v>
      </c>
      <c r="P112" s="257"/>
      <c r="Q112" s="257"/>
      <c r="R112" s="255">
        <f t="shared" si="3"/>
        <v>2</v>
      </c>
      <c r="S112" s="253" t="s">
        <v>1405</v>
      </c>
      <c r="T112" s="253" t="s">
        <v>1406</v>
      </c>
      <c r="U112" s="253"/>
      <c r="V112" s="256" t="s">
        <v>1402</v>
      </c>
      <c r="W112" s="256"/>
      <c r="X112" s="290"/>
      <c r="Y112" s="296"/>
      <c r="Z112" s="296"/>
      <c r="AA112" s="296"/>
      <c r="AB112" s="296"/>
      <c r="AC112" s="296"/>
      <c r="AD112" s="296"/>
      <c r="AE112" s="296"/>
      <c r="AF112" s="296"/>
      <c r="AG112" s="290"/>
      <c r="AH112" s="290"/>
      <c r="AI112" s="290"/>
      <c r="AJ112" s="290"/>
      <c r="AK112" s="290"/>
      <c r="AL112" s="290"/>
      <c r="AM112" s="290"/>
      <c r="AN112" s="290"/>
      <c r="AO112" s="290"/>
      <c r="AP112" s="290"/>
      <c r="AQ112" s="290"/>
      <c r="AR112" s="290"/>
      <c r="AS112" s="290"/>
      <c r="AT112" s="290"/>
      <c r="AU112" s="290"/>
      <c r="AV112" s="290"/>
      <c r="AW112" s="290"/>
      <c r="AX112" s="290"/>
      <c r="AY112" s="290"/>
      <c r="AZ112" s="290"/>
      <c r="BA112" s="290"/>
      <c r="BB112" s="290"/>
      <c r="BC112" s="290"/>
      <c r="BD112" s="290"/>
      <c r="BE112" s="290"/>
      <c r="BF112" s="290"/>
      <c r="BG112" s="290"/>
      <c r="BH112" s="290"/>
      <c r="BI112" s="290"/>
      <c r="BJ112" s="290"/>
      <c r="BK112" s="290"/>
      <c r="BL112" s="290"/>
      <c r="BM112" s="290"/>
      <c r="BN112" s="290"/>
      <c r="BO112" s="290"/>
    </row>
    <row r="113" spans="1:67" s="252" customFormat="1" x14ac:dyDescent="0.25">
      <c r="A113" s="402"/>
      <c r="B113" s="253"/>
      <c r="C113" s="263"/>
      <c r="D113" s="263"/>
      <c r="E113" s="264"/>
      <c r="F113" s="265">
        <f t="shared" ref="F113:R113" si="4">SUM(F9:F112)</f>
        <v>21</v>
      </c>
      <c r="G113" s="265">
        <f t="shared" si="4"/>
        <v>21</v>
      </c>
      <c r="H113" s="265">
        <f t="shared" si="4"/>
        <v>51</v>
      </c>
      <c r="I113" s="265">
        <f t="shared" si="4"/>
        <v>23</v>
      </c>
      <c r="J113" s="265">
        <f t="shared" si="4"/>
        <v>29</v>
      </c>
      <c r="K113" s="265">
        <f t="shared" si="4"/>
        <v>56</v>
      </c>
      <c r="L113" s="265">
        <f t="shared" si="4"/>
        <v>30</v>
      </c>
      <c r="M113" s="265">
        <f t="shared" si="4"/>
        <v>23</v>
      </c>
      <c r="N113" s="265">
        <f t="shared" si="4"/>
        <v>53</v>
      </c>
      <c r="O113" s="265">
        <f t="shared" si="4"/>
        <v>28</v>
      </c>
      <c r="P113" s="265">
        <f t="shared" si="4"/>
        <v>29</v>
      </c>
      <c r="Q113" s="265">
        <f t="shared" si="4"/>
        <v>49</v>
      </c>
      <c r="R113" s="265">
        <f t="shared" si="4"/>
        <v>412</v>
      </c>
      <c r="S113" s="253"/>
      <c r="T113" s="253"/>
      <c r="U113" s="253"/>
      <c r="V113" s="266"/>
      <c r="W113" s="263"/>
      <c r="X113" s="289"/>
      <c r="Y113" s="269"/>
      <c r="Z113" s="269"/>
      <c r="AA113" s="269"/>
      <c r="AB113" s="269"/>
      <c r="AC113" s="269"/>
      <c r="AD113" s="296"/>
      <c r="AE113" s="269"/>
      <c r="AF113" s="269"/>
      <c r="AG113" s="289"/>
      <c r="AH113" s="289"/>
      <c r="AI113" s="289"/>
      <c r="AJ113" s="289"/>
      <c r="AK113" s="289"/>
      <c r="AL113" s="289"/>
      <c r="AM113" s="289"/>
      <c r="AN113" s="289"/>
      <c r="AO113" s="289"/>
      <c r="AP113" s="289"/>
      <c r="AQ113" s="289"/>
      <c r="AR113" s="289"/>
      <c r="AS113" s="289"/>
      <c r="AT113" s="289"/>
      <c r="AU113" s="289"/>
      <c r="AV113" s="289"/>
      <c r="AW113" s="289"/>
      <c r="AX113" s="289"/>
      <c r="AY113" s="289"/>
      <c r="AZ113" s="289"/>
      <c r="BA113" s="289"/>
      <c r="BB113" s="289"/>
      <c r="BC113" s="289"/>
      <c r="BD113" s="289"/>
      <c r="BE113" s="289"/>
      <c r="BF113" s="289"/>
      <c r="BG113" s="289"/>
      <c r="BH113" s="289"/>
      <c r="BI113" s="289"/>
      <c r="BJ113" s="289"/>
      <c r="BK113" s="289"/>
      <c r="BL113" s="289"/>
      <c r="BM113" s="289"/>
      <c r="BN113" s="289"/>
      <c r="BO113" s="289"/>
    </row>
    <row r="114" spans="1:67" s="252" customFormat="1" x14ac:dyDescent="0.25">
      <c r="N114" s="267"/>
      <c r="O114" s="268"/>
      <c r="P114" s="269"/>
      <c r="Q114" s="269"/>
      <c r="R114" s="269"/>
      <c r="S114" s="269"/>
      <c r="T114" s="269"/>
      <c r="U114" s="269"/>
      <c r="V114" s="269"/>
      <c r="W114" s="269"/>
      <c r="X114" s="289"/>
      <c r="Y114" s="269"/>
      <c r="Z114" s="269"/>
      <c r="AA114" s="269"/>
      <c r="AB114" s="269"/>
      <c r="AC114" s="269"/>
      <c r="AD114" s="296"/>
      <c r="AE114" s="269"/>
      <c r="AF114" s="269"/>
      <c r="AG114" s="289"/>
      <c r="AH114" s="289"/>
      <c r="AI114" s="289"/>
      <c r="AJ114" s="289"/>
      <c r="AK114" s="289"/>
      <c r="AL114" s="289"/>
      <c r="AM114" s="289"/>
      <c r="AN114" s="289"/>
      <c r="AO114" s="289"/>
      <c r="AP114" s="289"/>
      <c r="AQ114" s="289"/>
      <c r="AR114" s="289"/>
      <c r="AS114" s="289"/>
      <c r="AT114" s="289"/>
      <c r="AU114" s="289"/>
      <c r="AV114" s="289"/>
      <c r="AW114" s="289"/>
      <c r="AX114" s="289"/>
      <c r="AY114" s="289"/>
      <c r="AZ114" s="289"/>
      <c r="BA114" s="289"/>
      <c r="BB114" s="289"/>
      <c r="BC114" s="289"/>
      <c r="BD114" s="289"/>
      <c r="BE114" s="289"/>
      <c r="BF114" s="289"/>
      <c r="BG114" s="289"/>
      <c r="BH114" s="289"/>
      <c r="BI114" s="289"/>
      <c r="BJ114" s="289"/>
      <c r="BK114" s="289"/>
      <c r="BL114" s="289"/>
      <c r="BM114" s="289"/>
      <c r="BN114" s="289"/>
      <c r="BO114" s="289"/>
    </row>
    <row r="115" spans="1:67" s="252" customFormat="1" x14ac:dyDescent="0.25">
      <c r="N115" s="267"/>
      <c r="O115" s="268"/>
      <c r="P115" s="269"/>
      <c r="Q115" s="269"/>
      <c r="R115" s="269"/>
      <c r="S115" s="269"/>
      <c r="T115" s="269"/>
      <c r="U115" s="269"/>
      <c r="V115" s="269"/>
      <c r="W115" s="269"/>
      <c r="X115" s="289"/>
      <c r="Y115" s="269"/>
      <c r="Z115" s="269"/>
      <c r="AA115" s="269"/>
      <c r="AB115" s="269"/>
      <c r="AC115" s="269"/>
      <c r="AD115" s="296"/>
      <c r="AE115" s="269"/>
      <c r="AF115" s="269"/>
      <c r="AG115" s="289"/>
      <c r="AH115" s="289"/>
      <c r="AI115" s="289"/>
      <c r="AJ115" s="289"/>
      <c r="AK115" s="289"/>
      <c r="AL115" s="289"/>
      <c r="AM115" s="289"/>
      <c r="AN115" s="289"/>
      <c r="AO115" s="289"/>
      <c r="AP115" s="289"/>
      <c r="AQ115" s="289"/>
      <c r="AR115" s="289"/>
      <c r="AS115" s="289"/>
      <c r="AT115" s="289"/>
      <c r="AU115" s="289"/>
      <c r="AV115" s="289"/>
      <c r="AW115" s="289"/>
      <c r="AX115" s="289"/>
      <c r="AY115" s="289"/>
      <c r="AZ115" s="289"/>
      <c r="BA115" s="289"/>
      <c r="BB115" s="289"/>
      <c r="BC115" s="289"/>
      <c r="BD115" s="289"/>
      <c r="BE115" s="289"/>
      <c r="BF115" s="289"/>
      <c r="BG115" s="289"/>
      <c r="BH115" s="289"/>
      <c r="BI115" s="289"/>
      <c r="BJ115" s="289"/>
      <c r="BK115" s="289"/>
      <c r="BL115" s="289"/>
      <c r="BM115" s="289"/>
      <c r="BN115" s="289"/>
      <c r="BO115" s="289"/>
    </row>
  </sheetData>
  <autoFilter ref="A8:WWE113" xr:uid="{11F02950-53D8-4868-962F-F18EE026B369}"/>
  <mergeCells count="7">
    <mergeCell ref="B7:K7"/>
    <mergeCell ref="A1:K1"/>
    <mergeCell ref="A2:K2"/>
    <mergeCell ref="A3:K3"/>
    <mergeCell ref="A4:K4"/>
    <mergeCell ref="A5:K5"/>
    <mergeCell ref="B6:K6"/>
  </mergeCells>
  <phoneticPr fontId="46" type="noConversion"/>
  <dataValidations count="1">
    <dataValidation type="whole" allowBlank="1" showInputMessage="1" showErrorMessage="1" sqref="F71:Q71 JB71:JM71 SX71:TI71 ACT71:ADE71 AMP71:ANA71 AWL71:AWW71 BGH71:BGS71 BQD71:BQO71 BZZ71:CAK71 CJV71:CKG71 CTR71:CUC71 DDN71:DDY71 DNJ71:DNU71 DXF71:DXQ71 EHB71:EHM71 EQX71:ERI71 FAT71:FBE71 FKP71:FLA71 FUL71:FUW71 GEH71:GES71 GOD71:GOO71 GXZ71:GYK71 HHV71:HIG71 HRR71:HSC71 IBN71:IBY71 ILJ71:ILU71 IVF71:IVQ71 JFB71:JFM71 JOX71:JPI71 JYT71:JZE71 KIP71:KJA71 KSL71:KSW71 LCH71:LCS71 LMD71:LMO71 LVZ71:LWK71 MFV71:MGG71 MPR71:MQC71 MZN71:MZY71 NJJ71:NJU71 NTF71:NTQ71 ODB71:ODM71 OMX71:ONI71 OWT71:OXE71 PGP71:PHA71 PQL71:PQW71 QAH71:QAS71 QKD71:QKO71 QTZ71:QUK71 RDV71:REG71 RNR71:ROC71 RXN71:RXY71 SHJ71:SHU71 SRF71:SRQ71 TBB71:TBM71 TKX71:TLI71 TUT71:TVE71 UEP71:UFA71 UOL71:UOW71 UYH71:UYS71 VID71:VIO71 VRZ71:VSK71 WBV71:WCG71 WLR71:WMC71 WVN71:WVY71 F64619:Q64619 JB64619:JM64619 SX64619:TI64619 ACT64619:ADE64619 AMP64619:ANA64619 AWL64619:AWW64619 BGH64619:BGS64619 BQD64619:BQO64619 BZZ64619:CAK64619 CJV64619:CKG64619 CTR64619:CUC64619 DDN64619:DDY64619 DNJ64619:DNU64619 DXF64619:DXQ64619 EHB64619:EHM64619 EQX64619:ERI64619 FAT64619:FBE64619 FKP64619:FLA64619 FUL64619:FUW64619 GEH64619:GES64619 GOD64619:GOO64619 GXZ64619:GYK64619 HHV64619:HIG64619 HRR64619:HSC64619 IBN64619:IBY64619 ILJ64619:ILU64619 IVF64619:IVQ64619 JFB64619:JFM64619 JOX64619:JPI64619 JYT64619:JZE64619 KIP64619:KJA64619 KSL64619:KSW64619 LCH64619:LCS64619 LMD64619:LMO64619 LVZ64619:LWK64619 MFV64619:MGG64619 MPR64619:MQC64619 MZN64619:MZY64619 NJJ64619:NJU64619 NTF64619:NTQ64619 ODB64619:ODM64619 OMX64619:ONI64619 OWT64619:OXE64619 PGP64619:PHA64619 PQL64619:PQW64619 QAH64619:QAS64619 QKD64619:QKO64619 QTZ64619:QUK64619 RDV64619:REG64619 RNR64619:ROC64619 RXN64619:RXY64619 SHJ64619:SHU64619 SRF64619:SRQ64619 TBB64619:TBM64619 TKX64619:TLI64619 TUT64619:TVE64619 UEP64619:UFA64619 UOL64619:UOW64619 UYH64619:UYS64619 VID64619:VIO64619 VRZ64619:VSK64619 WBV64619:WCG64619 WLR64619:WMC64619 WVN64619:WVY64619 F130155:Q130155 JB130155:JM130155 SX130155:TI130155 ACT130155:ADE130155 AMP130155:ANA130155 AWL130155:AWW130155 BGH130155:BGS130155 BQD130155:BQO130155 BZZ130155:CAK130155 CJV130155:CKG130155 CTR130155:CUC130155 DDN130155:DDY130155 DNJ130155:DNU130155 DXF130155:DXQ130155 EHB130155:EHM130155 EQX130155:ERI130155 FAT130155:FBE130155 FKP130155:FLA130155 FUL130155:FUW130155 GEH130155:GES130155 GOD130155:GOO130155 GXZ130155:GYK130155 HHV130155:HIG130155 HRR130155:HSC130155 IBN130155:IBY130155 ILJ130155:ILU130155 IVF130155:IVQ130155 JFB130155:JFM130155 JOX130155:JPI130155 JYT130155:JZE130155 KIP130155:KJA130155 KSL130155:KSW130155 LCH130155:LCS130155 LMD130155:LMO130155 LVZ130155:LWK130155 MFV130155:MGG130155 MPR130155:MQC130155 MZN130155:MZY130155 NJJ130155:NJU130155 NTF130155:NTQ130155 ODB130155:ODM130155 OMX130155:ONI130155 OWT130155:OXE130155 PGP130155:PHA130155 PQL130155:PQW130155 QAH130155:QAS130155 QKD130155:QKO130155 QTZ130155:QUK130155 RDV130155:REG130155 RNR130155:ROC130155 RXN130155:RXY130155 SHJ130155:SHU130155 SRF130155:SRQ130155 TBB130155:TBM130155 TKX130155:TLI130155 TUT130155:TVE130155 UEP130155:UFA130155 UOL130155:UOW130155 UYH130155:UYS130155 VID130155:VIO130155 VRZ130155:VSK130155 WBV130155:WCG130155 WLR130155:WMC130155 WVN130155:WVY130155 F195691:Q195691 JB195691:JM195691 SX195691:TI195691 ACT195691:ADE195691 AMP195691:ANA195691 AWL195691:AWW195691 BGH195691:BGS195691 BQD195691:BQO195691 BZZ195691:CAK195691 CJV195691:CKG195691 CTR195691:CUC195691 DDN195691:DDY195691 DNJ195691:DNU195691 DXF195691:DXQ195691 EHB195691:EHM195691 EQX195691:ERI195691 FAT195691:FBE195691 FKP195691:FLA195691 FUL195691:FUW195691 GEH195691:GES195691 GOD195691:GOO195691 GXZ195691:GYK195691 HHV195691:HIG195691 HRR195691:HSC195691 IBN195691:IBY195691 ILJ195691:ILU195691 IVF195691:IVQ195691 JFB195691:JFM195691 JOX195691:JPI195691 JYT195691:JZE195691 KIP195691:KJA195691 KSL195691:KSW195691 LCH195691:LCS195691 LMD195691:LMO195691 LVZ195691:LWK195691 MFV195691:MGG195691 MPR195691:MQC195691 MZN195691:MZY195691 NJJ195691:NJU195691 NTF195691:NTQ195691 ODB195691:ODM195691 OMX195691:ONI195691 OWT195691:OXE195691 PGP195691:PHA195691 PQL195691:PQW195691 QAH195691:QAS195691 QKD195691:QKO195691 QTZ195691:QUK195691 RDV195691:REG195691 RNR195691:ROC195691 RXN195691:RXY195691 SHJ195691:SHU195691 SRF195691:SRQ195691 TBB195691:TBM195691 TKX195691:TLI195691 TUT195691:TVE195691 UEP195691:UFA195691 UOL195691:UOW195691 UYH195691:UYS195691 VID195691:VIO195691 VRZ195691:VSK195691 WBV195691:WCG195691 WLR195691:WMC195691 WVN195691:WVY195691 F261227:Q261227 JB261227:JM261227 SX261227:TI261227 ACT261227:ADE261227 AMP261227:ANA261227 AWL261227:AWW261227 BGH261227:BGS261227 BQD261227:BQO261227 BZZ261227:CAK261227 CJV261227:CKG261227 CTR261227:CUC261227 DDN261227:DDY261227 DNJ261227:DNU261227 DXF261227:DXQ261227 EHB261227:EHM261227 EQX261227:ERI261227 FAT261227:FBE261227 FKP261227:FLA261227 FUL261227:FUW261227 GEH261227:GES261227 GOD261227:GOO261227 GXZ261227:GYK261227 HHV261227:HIG261227 HRR261227:HSC261227 IBN261227:IBY261227 ILJ261227:ILU261227 IVF261227:IVQ261227 JFB261227:JFM261227 JOX261227:JPI261227 JYT261227:JZE261227 KIP261227:KJA261227 KSL261227:KSW261227 LCH261227:LCS261227 LMD261227:LMO261227 LVZ261227:LWK261227 MFV261227:MGG261227 MPR261227:MQC261227 MZN261227:MZY261227 NJJ261227:NJU261227 NTF261227:NTQ261227 ODB261227:ODM261227 OMX261227:ONI261227 OWT261227:OXE261227 PGP261227:PHA261227 PQL261227:PQW261227 QAH261227:QAS261227 QKD261227:QKO261227 QTZ261227:QUK261227 RDV261227:REG261227 RNR261227:ROC261227 RXN261227:RXY261227 SHJ261227:SHU261227 SRF261227:SRQ261227 TBB261227:TBM261227 TKX261227:TLI261227 TUT261227:TVE261227 UEP261227:UFA261227 UOL261227:UOW261227 UYH261227:UYS261227 VID261227:VIO261227 VRZ261227:VSK261227 WBV261227:WCG261227 WLR261227:WMC261227 WVN261227:WVY261227 F326763:Q326763 JB326763:JM326763 SX326763:TI326763 ACT326763:ADE326763 AMP326763:ANA326763 AWL326763:AWW326763 BGH326763:BGS326763 BQD326763:BQO326763 BZZ326763:CAK326763 CJV326763:CKG326763 CTR326763:CUC326763 DDN326763:DDY326763 DNJ326763:DNU326763 DXF326763:DXQ326763 EHB326763:EHM326763 EQX326763:ERI326763 FAT326763:FBE326763 FKP326763:FLA326763 FUL326763:FUW326763 GEH326763:GES326763 GOD326763:GOO326763 GXZ326763:GYK326763 HHV326763:HIG326763 HRR326763:HSC326763 IBN326763:IBY326763 ILJ326763:ILU326763 IVF326763:IVQ326763 JFB326763:JFM326763 JOX326763:JPI326763 JYT326763:JZE326763 KIP326763:KJA326763 KSL326763:KSW326763 LCH326763:LCS326763 LMD326763:LMO326763 LVZ326763:LWK326763 MFV326763:MGG326763 MPR326763:MQC326763 MZN326763:MZY326763 NJJ326763:NJU326763 NTF326763:NTQ326763 ODB326763:ODM326763 OMX326763:ONI326763 OWT326763:OXE326763 PGP326763:PHA326763 PQL326763:PQW326763 QAH326763:QAS326763 QKD326763:QKO326763 QTZ326763:QUK326763 RDV326763:REG326763 RNR326763:ROC326763 RXN326763:RXY326763 SHJ326763:SHU326763 SRF326763:SRQ326763 TBB326763:TBM326763 TKX326763:TLI326763 TUT326763:TVE326763 UEP326763:UFA326763 UOL326763:UOW326763 UYH326763:UYS326763 VID326763:VIO326763 VRZ326763:VSK326763 WBV326763:WCG326763 WLR326763:WMC326763 WVN326763:WVY326763 F392299:Q392299 JB392299:JM392299 SX392299:TI392299 ACT392299:ADE392299 AMP392299:ANA392299 AWL392299:AWW392299 BGH392299:BGS392299 BQD392299:BQO392299 BZZ392299:CAK392299 CJV392299:CKG392299 CTR392299:CUC392299 DDN392299:DDY392299 DNJ392299:DNU392299 DXF392299:DXQ392299 EHB392299:EHM392299 EQX392299:ERI392299 FAT392299:FBE392299 FKP392299:FLA392299 FUL392299:FUW392299 GEH392299:GES392299 GOD392299:GOO392299 GXZ392299:GYK392299 HHV392299:HIG392299 HRR392299:HSC392299 IBN392299:IBY392299 ILJ392299:ILU392299 IVF392299:IVQ392299 JFB392299:JFM392299 JOX392299:JPI392299 JYT392299:JZE392299 KIP392299:KJA392299 KSL392299:KSW392299 LCH392299:LCS392299 LMD392299:LMO392299 LVZ392299:LWK392299 MFV392299:MGG392299 MPR392299:MQC392299 MZN392299:MZY392299 NJJ392299:NJU392299 NTF392299:NTQ392299 ODB392299:ODM392299 OMX392299:ONI392299 OWT392299:OXE392299 PGP392299:PHA392299 PQL392299:PQW392299 QAH392299:QAS392299 QKD392299:QKO392299 QTZ392299:QUK392299 RDV392299:REG392299 RNR392299:ROC392299 RXN392299:RXY392299 SHJ392299:SHU392299 SRF392299:SRQ392299 TBB392299:TBM392299 TKX392299:TLI392299 TUT392299:TVE392299 UEP392299:UFA392299 UOL392299:UOW392299 UYH392299:UYS392299 VID392299:VIO392299 VRZ392299:VSK392299 WBV392299:WCG392299 WLR392299:WMC392299 WVN392299:WVY392299 F457835:Q457835 JB457835:JM457835 SX457835:TI457835 ACT457835:ADE457835 AMP457835:ANA457835 AWL457835:AWW457835 BGH457835:BGS457835 BQD457835:BQO457835 BZZ457835:CAK457835 CJV457835:CKG457835 CTR457835:CUC457835 DDN457835:DDY457835 DNJ457835:DNU457835 DXF457835:DXQ457835 EHB457835:EHM457835 EQX457835:ERI457835 FAT457835:FBE457835 FKP457835:FLA457835 FUL457835:FUW457835 GEH457835:GES457835 GOD457835:GOO457835 GXZ457835:GYK457835 HHV457835:HIG457835 HRR457835:HSC457835 IBN457835:IBY457835 ILJ457835:ILU457835 IVF457835:IVQ457835 JFB457835:JFM457835 JOX457835:JPI457835 JYT457835:JZE457835 KIP457835:KJA457835 KSL457835:KSW457835 LCH457835:LCS457835 LMD457835:LMO457835 LVZ457835:LWK457835 MFV457835:MGG457835 MPR457835:MQC457835 MZN457835:MZY457835 NJJ457835:NJU457835 NTF457835:NTQ457835 ODB457835:ODM457835 OMX457835:ONI457835 OWT457835:OXE457835 PGP457835:PHA457835 PQL457835:PQW457835 QAH457835:QAS457835 QKD457835:QKO457835 QTZ457835:QUK457835 RDV457835:REG457835 RNR457835:ROC457835 RXN457835:RXY457835 SHJ457835:SHU457835 SRF457835:SRQ457835 TBB457835:TBM457835 TKX457835:TLI457835 TUT457835:TVE457835 UEP457835:UFA457835 UOL457835:UOW457835 UYH457835:UYS457835 VID457835:VIO457835 VRZ457835:VSK457835 WBV457835:WCG457835 WLR457835:WMC457835 WVN457835:WVY457835 F523371:Q523371 JB523371:JM523371 SX523371:TI523371 ACT523371:ADE523371 AMP523371:ANA523371 AWL523371:AWW523371 BGH523371:BGS523371 BQD523371:BQO523371 BZZ523371:CAK523371 CJV523371:CKG523371 CTR523371:CUC523371 DDN523371:DDY523371 DNJ523371:DNU523371 DXF523371:DXQ523371 EHB523371:EHM523371 EQX523371:ERI523371 FAT523371:FBE523371 FKP523371:FLA523371 FUL523371:FUW523371 GEH523371:GES523371 GOD523371:GOO523371 GXZ523371:GYK523371 HHV523371:HIG523371 HRR523371:HSC523371 IBN523371:IBY523371 ILJ523371:ILU523371 IVF523371:IVQ523371 JFB523371:JFM523371 JOX523371:JPI523371 JYT523371:JZE523371 KIP523371:KJA523371 KSL523371:KSW523371 LCH523371:LCS523371 LMD523371:LMO523371 LVZ523371:LWK523371 MFV523371:MGG523371 MPR523371:MQC523371 MZN523371:MZY523371 NJJ523371:NJU523371 NTF523371:NTQ523371 ODB523371:ODM523371 OMX523371:ONI523371 OWT523371:OXE523371 PGP523371:PHA523371 PQL523371:PQW523371 QAH523371:QAS523371 QKD523371:QKO523371 QTZ523371:QUK523371 RDV523371:REG523371 RNR523371:ROC523371 RXN523371:RXY523371 SHJ523371:SHU523371 SRF523371:SRQ523371 TBB523371:TBM523371 TKX523371:TLI523371 TUT523371:TVE523371 UEP523371:UFA523371 UOL523371:UOW523371 UYH523371:UYS523371 VID523371:VIO523371 VRZ523371:VSK523371 WBV523371:WCG523371 WLR523371:WMC523371 WVN523371:WVY523371 F588907:Q588907 JB588907:JM588907 SX588907:TI588907 ACT588907:ADE588907 AMP588907:ANA588907 AWL588907:AWW588907 BGH588907:BGS588907 BQD588907:BQO588907 BZZ588907:CAK588907 CJV588907:CKG588907 CTR588907:CUC588907 DDN588907:DDY588907 DNJ588907:DNU588907 DXF588907:DXQ588907 EHB588907:EHM588907 EQX588907:ERI588907 FAT588907:FBE588907 FKP588907:FLA588907 FUL588907:FUW588907 GEH588907:GES588907 GOD588907:GOO588907 GXZ588907:GYK588907 HHV588907:HIG588907 HRR588907:HSC588907 IBN588907:IBY588907 ILJ588907:ILU588907 IVF588907:IVQ588907 JFB588907:JFM588907 JOX588907:JPI588907 JYT588907:JZE588907 KIP588907:KJA588907 KSL588907:KSW588907 LCH588907:LCS588907 LMD588907:LMO588907 LVZ588907:LWK588907 MFV588907:MGG588907 MPR588907:MQC588907 MZN588907:MZY588907 NJJ588907:NJU588907 NTF588907:NTQ588907 ODB588907:ODM588907 OMX588907:ONI588907 OWT588907:OXE588907 PGP588907:PHA588907 PQL588907:PQW588907 QAH588907:QAS588907 QKD588907:QKO588907 QTZ588907:QUK588907 RDV588907:REG588907 RNR588907:ROC588907 RXN588907:RXY588907 SHJ588907:SHU588907 SRF588907:SRQ588907 TBB588907:TBM588907 TKX588907:TLI588907 TUT588907:TVE588907 UEP588907:UFA588907 UOL588907:UOW588907 UYH588907:UYS588907 VID588907:VIO588907 VRZ588907:VSK588907 WBV588907:WCG588907 WLR588907:WMC588907 WVN588907:WVY588907 F654443:Q654443 JB654443:JM654443 SX654443:TI654443 ACT654443:ADE654443 AMP654443:ANA654443 AWL654443:AWW654443 BGH654443:BGS654443 BQD654443:BQO654443 BZZ654443:CAK654443 CJV654443:CKG654443 CTR654443:CUC654443 DDN654443:DDY654443 DNJ654443:DNU654443 DXF654443:DXQ654443 EHB654443:EHM654443 EQX654443:ERI654443 FAT654443:FBE654443 FKP654443:FLA654443 FUL654443:FUW654443 GEH654443:GES654443 GOD654443:GOO654443 GXZ654443:GYK654443 HHV654443:HIG654443 HRR654443:HSC654443 IBN654443:IBY654443 ILJ654443:ILU654443 IVF654443:IVQ654443 JFB654443:JFM654443 JOX654443:JPI654443 JYT654443:JZE654443 KIP654443:KJA654443 KSL654443:KSW654443 LCH654443:LCS654443 LMD654443:LMO654443 LVZ654443:LWK654443 MFV654443:MGG654443 MPR654443:MQC654443 MZN654443:MZY654443 NJJ654443:NJU654443 NTF654443:NTQ654443 ODB654443:ODM654443 OMX654443:ONI654443 OWT654443:OXE654443 PGP654443:PHA654443 PQL654443:PQW654443 QAH654443:QAS654443 QKD654443:QKO654443 QTZ654443:QUK654443 RDV654443:REG654443 RNR654443:ROC654443 RXN654443:RXY654443 SHJ654443:SHU654443 SRF654443:SRQ654443 TBB654443:TBM654443 TKX654443:TLI654443 TUT654443:TVE654443 UEP654443:UFA654443 UOL654443:UOW654443 UYH654443:UYS654443 VID654443:VIO654443 VRZ654443:VSK654443 WBV654443:WCG654443 WLR654443:WMC654443 WVN654443:WVY654443 F719979:Q719979 JB719979:JM719979 SX719979:TI719979 ACT719979:ADE719979 AMP719979:ANA719979 AWL719979:AWW719979 BGH719979:BGS719979 BQD719979:BQO719979 BZZ719979:CAK719979 CJV719979:CKG719979 CTR719979:CUC719979 DDN719979:DDY719979 DNJ719979:DNU719979 DXF719979:DXQ719979 EHB719979:EHM719979 EQX719979:ERI719979 FAT719979:FBE719979 FKP719979:FLA719979 FUL719979:FUW719979 GEH719979:GES719979 GOD719979:GOO719979 GXZ719979:GYK719979 HHV719979:HIG719979 HRR719979:HSC719979 IBN719979:IBY719979 ILJ719979:ILU719979 IVF719979:IVQ719979 JFB719979:JFM719979 JOX719979:JPI719979 JYT719979:JZE719979 KIP719979:KJA719979 KSL719979:KSW719979 LCH719979:LCS719979 LMD719979:LMO719979 LVZ719979:LWK719979 MFV719979:MGG719979 MPR719979:MQC719979 MZN719979:MZY719979 NJJ719979:NJU719979 NTF719979:NTQ719979 ODB719979:ODM719979 OMX719979:ONI719979 OWT719979:OXE719979 PGP719979:PHA719979 PQL719979:PQW719979 QAH719979:QAS719979 QKD719979:QKO719979 QTZ719979:QUK719979 RDV719979:REG719979 RNR719979:ROC719979 RXN719979:RXY719979 SHJ719979:SHU719979 SRF719979:SRQ719979 TBB719979:TBM719979 TKX719979:TLI719979 TUT719979:TVE719979 UEP719979:UFA719979 UOL719979:UOW719979 UYH719979:UYS719979 VID719979:VIO719979 VRZ719979:VSK719979 WBV719979:WCG719979 WLR719979:WMC719979 WVN719979:WVY719979 F785515:Q785515 JB785515:JM785515 SX785515:TI785515 ACT785515:ADE785515 AMP785515:ANA785515 AWL785515:AWW785515 BGH785515:BGS785515 BQD785515:BQO785515 BZZ785515:CAK785515 CJV785515:CKG785515 CTR785515:CUC785515 DDN785515:DDY785515 DNJ785515:DNU785515 DXF785515:DXQ785515 EHB785515:EHM785515 EQX785515:ERI785515 FAT785515:FBE785515 FKP785515:FLA785515 FUL785515:FUW785515 GEH785515:GES785515 GOD785515:GOO785515 GXZ785515:GYK785515 HHV785515:HIG785515 HRR785515:HSC785515 IBN785515:IBY785515 ILJ785515:ILU785515 IVF785515:IVQ785515 JFB785515:JFM785515 JOX785515:JPI785515 JYT785515:JZE785515 KIP785515:KJA785515 KSL785515:KSW785515 LCH785515:LCS785515 LMD785515:LMO785515 LVZ785515:LWK785515 MFV785515:MGG785515 MPR785515:MQC785515 MZN785515:MZY785515 NJJ785515:NJU785515 NTF785515:NTQ785515 ODB785515:ODM785515 OMX785515:ONI785515 OWT785515:OXE785515 PGP785515:PHA785515 PQL785515:PQW785515 QAH785515:QAS785515 QKD785515:QKO785515 QTZ785515:QUK785515 RDV785515:REG785515 RNR785515:ROC785515 RXN785515:RXY785515 SHJ785515:SHU785515 SRF785515:SRQ785515 TBB785515:TBM785515 TKX785515:TLI785515 TUT785515:TVE785515 UEP785515:UFA785515 UOL785515:UOW785515 UYH785515:UYS785515 VID785515:VIO785515 VRZ785515:VSK785515 WBV785515:WCG785515 WLR785515:WMC785515 WVN785515:WVY785515 F851051:Q851051 JB851051:JM851051 SX851051:TI851051 ACT851051:ADE851051 AMP851051:ANA851051 AWL851051:AWW851051 BGH851051:BGS851051 BQD851051:BQO851051 BZZ851051:CAK851051 CJV851051:CKG851051 CTR851051:CUC851051 DDN851051:DDY851051 DNJ851051:DNU851051 DXF851051:DXQ851051 EHB851051:EHM851051 EQX851051:ERI851051 FAT851051:FBE851051 FKP851051:FLA851051 FUL851051:FUW851051 GEH851051:GES851051 GOD851051:GOO851051 GXZ851051:GYK851051 HHV851051:HIG851051 HRR851051:HSC851051 IBN851051:IBY851051 ILJ851051:ILU851051 IVF851051:IVQ851051 JFB851051:JFM851051 JOX851051:JPI851051 JYT851051:JZE851051 KIP851051:KJA851051 KSL851051:KSW851051 LCH851051:LCS851051 LMD851051:LMO851051 LVZ851051:LWK851051 MFV851051:MGG851051 MPR851051:MQC851051 MZN851051:MZY851051 NJJ851051:NJU851051 NTF851051:NTQ851051 ODB851051:ODM851051 OMX851051:ONI851051 OWT851051:OXE851051 PGP851051:PHA851051 PQL851051:PQW851051 QAH851051:QAS851051 QKD851051:QKO851051 QTZ851051:QUK851051 RDV851051:REG851051 RNR851051:ROC851051 RXN851051:RXY851051 SHJ851051:SHU851051 SRF851051:SRQ851051 TBB851051:TBM851051 TKX851051:TLI851051 TUT851051:TVE851051 UEP851051:UFA851051 UOL851051:UOW851051 UYH851051:UYS851051 VID851051:VIO851051 VRZ851051:VSK851051 WBV851051:WCG851051 WLR851051:WMC851051 WVN851051:WVY851051 F916587:Q916587 JB916587:JM916587 SX916587:TI916587 ACT916587:ADE916587 AMP916587:ANA916587 AWL916587:AWW916587 BGH916587:BGS916587 BQD916587:BQO916587 BZZ916587:CAK916587 CJV916587:CKG916587 CTR916587:CUC916587 DDN916587:DDY916587 DNJ916587:DNU916587 DXF916587:DXQ916587 EHB916587:EHM916587 EQX916587:ERI916587 FAT916587:FBE916587 FKP916587:FLA916587 FUL916587:FUW916587 GEH916587:GES916587 GOD916587:GOO916587 GXZ916587:GYK916587 HHV916587:HIG916587 HRR916587:HSC916587 IBN916587:IBY916587 ILJ916587:ILU916587 IVF916587:IVQ916587 JFB916587:JFM916587 JOX916587:JPI916587 JYT916587:JZE916587 KIP916587:KJA916587 KSL916587:KSW916587 LCH916587:LCS916587 LMD916587:LMO916587 LVZ916587:LWK916587 MFV916587:MGG916587 MPR916587:MQC916587 MZN916587:MZY916587 NJJ916587:NJU916587 NTF916587:NTQ916587 ODB916587:ODM916587 OMX916587:ONI916587 OWT916587:OXE916587 PGP916587:PHA916587 PQL916587:PQW916587 QAH916587:QAS916587 QKD916587:QKO916587 QTZ916587:QUK916587 RDV916587:REG916587 RNR916587:ROC916587 RXN916587:RXY916587 SHJ916587:SHU916587 SRF916587:SRQ916587 TBB916587:TBM916587 TKX916587:TLI916587 TUT916587:TVE916587 UEP916587:UFA916587 UOL916587:UOW916587 UYH916587:UYS916587 VID916587:VIO916587 VRZ916587:VSK916587 WBV916587:WCG916587 WLR916587:WMC916587 WVN916587:WVY916587 F982123:Q982123 JB982123:JM982123 SX982123:TI982123 ACT982123:ADE982123 AMP982123:ANA982123 AWL982123:AWW982123 BGH982123:BGS982123 BQD982123:BQO982123 BZZ982123:CAK982123 CJV982123:CKG982123 CTR982123:CUC982123 DDN982123:DDY982123 DNJ982123:DNU982123 DXF982123:DXQ982123 EHB982123:EHM982123 EQX982123:ERI982123 FAT982123:FBE982123 FKP982123:FLA982123 FUL982123:FUW982123 GEH982123:GES982123 GOD982123:GOO982123 GXZ982123:GYK982123 HHV982123:HIG982123 HRR982123:HSC982123 IBN982123:IBY982123 ILJ982123:ILU982123 IVF982123:IVQ982123 JFB982123:JFM982123 JOX982123:JPI982123 JYT982123:JZE982123 KIP982123:KJA982123 KSL982123:KSW982123 LCH982123:LCS982123 LMD982123:LMO982123 LVZ982123:LWK982123 MFV982123:MGG982123 MPR982123:MQC982123 MZN982123:MZY982123 NJJ982123:NJU982123 NTF982123:NTQ982123 ODB982123:ODM982123 OMX982123:ONI982123 OWT982123:OXE982123 PGP982123:PHA982123 PQL982123:PQW982123 QAH982123:QAS982123 QKD982123:QKO982123 QTZ982123:QUK982123 RDV982123:REG982123 RNR982123:ROC982123 RXN982123:RXY982123 SHJ982123:SHU982123 SRF982123:SRQ982123 TBB982123:TBM982123 TKX982123:TLI982123 TUT982123:TVE982123 UEP982123:UFA982123 UOL982123:UOW982123 UYH982123:UYS982123 VID982123:VIO982123 VRZ982123:VSK982123 WBV982123:WCG982123 WLR982123:WMC982123 WVN982123:WVY982123 F64663:Q64671 JB64663:JM64671 SX64663:TI64671 ACT64663:ADE64671 AMP64663:ANA64671 AWL64663:AWW64671 BGH64663:BGS64671 BQD64663:BQO64671 BZZ64663:CAK64671 CJV64663:CKG64671 CTR64663:CUC64671 DDN64663:DDY64671 DNJ64663:DNU64671 DXF64663:DXQ64671 EHB64663:EHM64671 EQX64663:ERI64671 FAT64663:FBE64671 FKP64663:FLA64671 FUL64663:FUW64671 GEH64663:GES64671 GOD64663:GOO64671 GXZ64663:GYK64671 HHV64663:HIG64671 HRR64663:HSC64671 IBN64663:IBY64671 ILJ64663:ILU64671 IVF64663:IVQ64671 JFB64663:JFM64671 JOX64663:JPI64671 JYT64663:JZE64671 KIP64663:KJA64671 KSL64663:KSW64671 LCH64663:LCS64671 LMD64663:LMO64671 LVZ64663:LWK64671 MFV64663:MGG64671 MPR64663:MQC64671 MZN64663:MZY64671 NJJ64663:NJU64671 NTF64663:NTQ64671 ODB64663:ODM64671 OMX64663:ONI64671 OWT64663:OXE64671 PGP64663:PHA64671 PQL64663:PQW64671 QAH64663:QAS64671 QKD64663:QKO64671 QTZ64663:QUK64671 RDV64663:REG64671 RNR64663:ROC64671 RXN64663:RXY64671 SHJ64663:SHU64671 SRF64663:SRQ64671 TBB64663:TBM64671 TKX64663:TLI64671 TUT64663:TVE64671 UEP64663:UFA64671 UOL64663:UOW64671 UYH64663:UYS64671 VID64663:VIO64671 VRZ64663:VSK64671 WBV64663:WCG64671 WLR64663:WMC64671 WVN64663:WVY64671 F130199:Q130207 JB130199:JM130207 SX130199:TI130207 ACT130199:ADE130207 AMP130199:ANA130207 AWL130199:AWW130207 BGH130199:BGS130207 BQD130199:BQO130207 BZZ130199:CAK130207 CJV130199:CKG130207 CTR130199:CUC130207 DDN130199:DDY130207 DNJ130199:DNU130207 DXF130199:DXQ130207 EHB130199:EHM130207 EQX130199:ERI130207 FAT130199:FBE130207 FKP130199:FLA130207 FUL130199:FUW130207 GEH130199:GES130207 GOD130199:GOO130207 GXZ130199:GYK130207 HHV130199:HIG130207 HRR130199:HSC130207 IBN130199:IBY130207 ILJ130199:ILU130207 IVF130199:IVQ130207 JFB130199:JFM130207 JOX130199:JPI130207 JYT130199:JZE130207 KIP130199:KJA130207 KSL130199:KSW130207 LCH130199:LCS130207 LMD130199:LMO130207 LVZ130199:LWK130207 MFV130199:MGG130207 MPR130199:MQC130207 MZN130199:MZY130207 NJJ130199:NJU130207 NTF130199:NTQ130207 ODB130199:ODM130207 OMX130199:ONI130207 OWT130199:OXE130207 PGP130199:PHA130207 PQL130199:PQW130207 QAH130199:QAS130207 QKD130199:QKO130207 QTZ130199:QUK130207 RDV130199:REG130207 RNR130199:ROC130207 RXN130199:RXY130207 SHJ130199:SHU130207 SRF130199:SRQ130207 TBB130199:TBM130207 TKX130199:TLI130207 TUT130199:TVE130207 UEP130199:UFA130207 UOL130199:UOW130207 UYH130199:UYS130207 VID130199:VIO130207 VRZ130199:VSK130207 WBV130199:WCG130207 WLR130199:WMC130207 WVN130199:WVY130207 F195735:Q195743 JB195735:JM195743 SX195735:TI195743 ACT195735:ADE195743 AMP195735:ANA195743 AWL195735:AWW195743 BGH195735:BGS195743 BQD195735:BQO195743 BZZ195735:CAK195743 CJV195735:CKG195743 CTR195735:CUC195743 DDN195735:DDY195743 DNJ195735:DNU195743 DXF195735:DXQ195743 EHB195735:EHM195743 EQX195735:ERI195743 FAT195735:FBE195743 FKP195735:FLA195743 FUL195735:FUW195743 GEH195735:GES195743 GOD195735:GOO195743 GXZ195735:GYK195743 HHV195735:HIG195743 HRR195735:HSC195743 IBN195735:IBY195743 ILJ195735:ILU195743 IVF195735:IVQ195743 JFB195735:JFM195743 JOX195735:JPI195743 JYT195735:JZE195743 KIP195735:KJA195743 KSL195735:KSW195743 LCH195735:LCS195743 LMD195735:LMO195743 LVZ195735:LWK195743 MFV195735:MGG195743 MPR195735:MQC195743 MZN195735:MZY195743 NJJ195735:NJU195743 NTF195735:NTQ195743 ODB195735:ODM195743 OMX195735:ONI195743 OWT195735:OXE195743 PGP195735:PHA195743 PQL195735:PQW195743 QAH195735:QAS195743 QKD195735:QKO195743 QTZ195735:QUK195743 RDV195735:REG195743 RNR195735:ROC195743 RXN195735:RXY195743 SHJ195735:SHU195743 SRF195735:SRQ195743 TBB195735:TBM195743 TKX195735:TLI195743 TUT195735:TVE195743 UEP195735:UFA195743 UOL195735:UOW195743 UYH195735:UYS195743 VID195735:VIO195743 VRZ195735:VSK195743 WBV195735:WCG195743 WLR195735:WMC195743 WVN195735:WVY195743 F261271:Q261279 JB261271:JM261279 SX261271:TI261279 ACT261271:ADE261279 AMP261271:ANA261279 AWL261271:AWW261279 BGH261271:BGS261279 BQD261271:BQO261279 BZZ261271:CAK261279 CJV261271:CKG261279 CTR261271:CUC261279 DDN261271:DDY261279 DNJ261271:DNU261279 DXF261271:DXQ261279 EHB261271:EHM261279 EQX261271:ERI261279 FAT261271:FBE261279 FKP261271:FLA261279 FUL261271:FUW261279 GEH261271:GES261279 GOD261271:GOO261279 GXZ261271:GYK261279 HHV261271:HIG261279 HRR261271:HSC261279 IBN261271:IBY261279 ILJ261271:ILU261279 IVF261271:IVQ261279 JFB261271:JFM261279 JOX261271:JPI261279 JYT261271:JZE261279 KIP261271:KJA261279 KSL261271:KSW261279 LCH261271:LCS261279 LMD261271:LMO261279 LVZ261271:LWK261279 MFV261271:MGG261279 MPR261271:MQC261279 MZN261271:MZY261279 NJJ261271:NJU261279 NTF261271:NTQ261279 ODB261271:ODM261279 OMX261271:ONI261279 OWT261271:OXE261279 PGP261271:PHA261279 PQL261271:PQW261279 QAH261271:QAS261279 QKD261271:QKO261279 QTZ261271:QUK261279 RDV261271:REG261279 RNR261271:ROC261279 RXN261271:RXY261279 SHJ261271:SHU261279 SRF261271:SRQ261279 TBB261271:TBM261279 TKX261271:TLI261279 TUT261271:TVE261279 UEP261271:UFA261279 UOL261271:UOW261279 UYH261271:UYS261279 VID261271:VIO261279 VRZ261271:VSK261279 WBV261271:WCG261279 WLR261271:WMC261279 WVN261271:WVY261279 F326807:Q326815 JB326807:JM326815 SX326807:TI326815 ACT326807:ADE326815 AMP326807:ANA326815 AWL326807:AWW326815 BGH326807:BGS326815 BQD326807:BQO326815 BZZ326807:CAK326815 CJV326807:CKG326815 CTR326807:CUC326815 DDN326807:DDY326815 DNJ326807:DNU326815 DXF326807:DXQ326815 EHB326807:EHM326815 EQX326807:ERI326815 FAT326807:FBE326815 FKP326807:FLA326815 FUL326807:FUW326815 GEH326807:GES326815 GOD326807:GOO326815 GXZ326807:GYK326815 HHV326807:HIG326815 HRR326807:HSC326815 IBN326807:IBY326815 ILJ326807:ILU326815 IVF326807:IVQ326815 JFB326807:JFM326815 JOX326807:JPI326815 JYT326807:JZE326815 KIP326807:KJA326815 KSL326807:KSW326815 LCH326807:LCS326815 LMD326807:LMO326815 LVZ326807:LWK326815 MFV326807:MGG326815 MPR326807:MQC326815 MZN326807:MZY326815 NJJ326807:NJU326815 NTF326807:NTQ326815 ODB326807:ODM326815 OMX326807:ONI326815 OWT326807:OXE326815 PGP326807:PHA326815 PQL326807:PQW326815 QAH326807:QAS326815 QKD326807:QKO326815 QTZ326807:QUK326815 RDV326807:REG326815 RNR326807:ROC326815 RXN326807:RXY326815 SHJ326807:SHU326815 SRF326807:SRQ326815 TBB326807:TBM326815 TKX326807:TLI326815 TUT326807:TVE326815 UEP326807:UFA326815 UOL326807:UOW326815 UYH326807:UYS326815 VID326807:VIO326815 VRZ326807:VSK326815 WBV326807:WCG326815 WLR326807:WMC326815 WVN326807:WVY326815 F392343:Q392351 JB392343:JM392351 SX392343:TI392351 ACT392343:ADE392351 AMP392343:ANA392351 AWL392343:AWW392351 BGH392343:BGS392351 BQD392343:BQO392351 BZZ392343:CAK392351 CJV392343:CKG392351 CTR392343:CUC392351 DDN392343:DDY392351 DNJ392343:DNU392351 DXF392343:DXQ392351 EHB392343:EHM392351 EQX392343:ERI392351 FAT392343:FBE392351 FKP392343:FLA392351 FUL392343:FUW392351 GEH392343:GES392351 GOD392343:GOO392351 GXZ392343:GYK392351 HHV392343:HIG392351 HRR392343:HSC392351 IBN392343:IBY392351 ILJ392343:ILU392351 IVF392343:IVQ392351 JFB392343:JFM392351 JOX392343:JPI392351 JYT392343:JZE392351 KIP392343:KJA392351 KSL392343:KSW392351 LCH392343:LCS392351 LMD392343:LMO392351 LVZ392343:LWK392351 MFV392343:MGG392351 MPR392343:MQC392351 MZN392343:MZY392351 NJJ392343:NJU392351 NTF392343:NTQ392351 ODB392343:ODM392351 OMX392343:ONI392351 OWT392343:OXE392351 PGP392343:PHA392351 PQL392343:PQW392351 QAH392343:QAS392351 QKD392343:QKO392351 QTZ392343:QUK392351 RDV392343:REG392351 RNR392343:ROC392351 RXN392343:RXY392351 SHJ392343:SHU392351 SRF392343:SRQ392351 TBB392343:TBM392351 TKX392343:TLI392351 TUT392343:TVE392351 UEP392343:UFA392351 UOL392343:UOW392351 UYH392343:UYS392351 VID392343:VIO392351 VRZ392343:VSK392351 WBV392343:WCG392351 WLR392343:WMC392351 WVN392343:WVY392351 F457879:Q457887 JB457879:JM457887 SX457879:TI457887 ACT457879:ADE457887 AMP457879:ANA457887 AWL457879:AWW457887 BGH457879:BGS457887 BQD457879:BQO457887 BZZ457879:CAK457887 CJV457879:CKG457887 CTR457879:CUC457887 DDN457879:DDY457887 DNJ457879:DNU457887 DXF457879:DXQ457887 EHB457879:EHM457887 EQX457879:ERI457887 FAT457879:FBE457887 FKP457879:FLA457887 FUL457879:FUW457887 GEH457879:GES457887 GOD457879:GOO457887 GXZ457879:GYK457887 HHV457879:HIG457887 HRR457879:HSC457887 IBN457879:IBY457887 ILJ457879:ILU457887 IVF457879:IVQ457887 JFB457879:JFM457887 JOX457879:JPI457887 JYT457879:JZE457887 KIP457879:KJA457887 KSL457879:KSW457887 LCH457879:LCS457887 LMD457879:LMO457887 LVZ457879:LWK457887 MFV457879:MGG457887 MPR457879:MQC457887 MZN457879:MZY457887 NJJ457879:NJU457887 NTF457879:NTQ457887 ODB457879:ODM457887 OMX457879:ONI457887 OWT457879:OXE457887 PGP457879:PHA457887 PQL457879:PQW457887 QAH457879:QAS457887 QKD457879:QKO457887 QTZ457879:QUK457887 RDV457879:REG457887 RNR457879:ROC457887 RXN457879:RXY457887 SHJ457879:SHU457887 SRF457879:SRQ457887 TBB457879:TBM457887 TKX457879:TLI457887 TUT457879:TVE457887 UEP457879:UFA457887 UOL457879:UOW457887 UYH457879:UYS457887 VID457879:VIO457887 VRZ457879:VSK457887 WBV457879:WCG457887 WLR457879:WMC457887 WVN457879:WVY457887 F523415:Q523423 JB523415:JM523423 SX523415:TI523423 ACT523415:ADE523423 AMP523415:ANA523423 AWL523415:AWW523423 BGH523415:BGS523423 BQD523415:BQO523423 BZZ523415:CAK523423 CJV523415:CKG523423 CTR523415:CUC523423 DDN523415:DDY523423 DNJ523415:DNU523423 DXF523415:DXQ523423 EHB523415:EHM523423 EQX523415:ERI523423 FAT523415:FBE523423 FKP523415:FLA523423 FUL523415:FUW523423 GEH523415:GES523423 GOD523415:GOO523423 GXZ523415:GYK523423 HHV523415:HIG523423 HRR523415:HSC523423 IBN523415:IBY523423 ILJ523415:ILU523423 IVF523415:IVQ523423 JFB523415:JFM523423 JOX523415:JPI523423 JYT523415:JZE523423 KIP523415:KJA523423 KSL523415:KSW523423 LCH523415:LCS523423 LMD523415:LMO523423 LVZ523415:LWK523423 MFV523415:MGG523423 MPR523415:MQC523423 MZN523415:MZY523423 NJJ523415:NJU523423 NTF523415:NTQ523423 ODB523415:ODM523423 OMX523415:ONI523423 OWT523415:OXE523423 PGP523415:PHA523423 PQL523415:PQW523423 QAH523415:QAS523423 QKD523415:QKO523423 QTZ523415:QUK523423 RDV523415:REG523423 RNR523415:ROC523423 RXN523415:RXY523423 SHJ523415:SHU523423 SRF523415:SRQ523423 TBB523415:TBM523423 TKX523415:TLI523423 TUT523415:TVE523423 UEP523415:UFA523423 UOL523415:UOW523423 UYH523415:UYS523423 VID523415:VIO523423 VRZ523415:VSK523423 WBV523415:WCG523423 WLR523415:WMC523423 WVN523415:WVY523423 F588951:Q588959 JB588951:JM588959 SX588951:TI588959 ACT588951:ADE588959 AMP588951:ANA588959 AWL588951:AWW588959 BGH588951:BGS588959 BQD588951:BQO588959 BZZ588951:CAK588959 CJV588951:CKG588959 CTR588951:CUC588959 DDN588951:DDY588959 DNJ588951:DNU588959 DXF588951:DXQ588959 EHB588951:EHM588959 EQX588951:ERI588959 FAT588951:FBE588959 FKP588951:FLA588959 FUL588951:FUW588959 GEH588951:GES588959 GOD588951:GOO588959 GXZ588951:GYK588959 HHV588951:HIG588959 HRR588951:HSC588959 IBN588951:IBY588959 ILJ588951:ILU588959 IVF588951:IVQ588959 JFB588951:JFM588959 JOX588951:JPI588959 JYT588951:JZE588959 KIP588951:KJA588959 KSL588951:KSW588959 LCH588951:LCS588959 LMD588951:LMO588959 LVZ588951:LWK588959 MFV588951:MGG588959 MPR588951:MQC588959 MZN588951:MZY588959 NJJ588951:NJU588959 NTF588951:NTQ588959 ODB588951:ODM588959 OMX588951:ONI588959 OWT588951:OXE588959 PGP588951:PHA588959 PQL588951:PQW588959 QAH588951:QAS588959 QKD588951:QKO588959 QTZ588951:QUK588959 RDV588951:REG588959 RNR588951:ROC588959 RXN588951:RXY588959 SHJ588951:SHU588959 SRF588951:SRQ588959 TBB588951:TBM588959 TKX588951:TLI588959 TUT588951:TVE588959 UEP588951:UFA588959 UOL588951:UOW588959 UYH588951:UYS588959 VID588951:VIO588959 VRZ588951:VSK588959 WBV588951:WCG588959 WLR588951:WMC588959 WVN588951:WVY588959 F654487:Q654495 JB654487:JM654495 SX654487:TI654495 ACT654487:ADE654495 AMP654487:ANA654495 AWL654487:AWW654495 BGH654487:BGS654495 BQD654487:BQO654495 BZZ654487:CAK654495 CJV654487:CKG654495 CTR654487:CUC654495 DDN654487:DDY654495 DNJ654487:DNU654495 DXF654487:DXQ654495 EHB654487:EHM654495 EQX654487:ERI654495 FAT654487:FBE654495 FKP654487:FLA654495 FUL654487:FUW654495 GEH654487:GES654495 GOD654487:GOO654495 GXZ654487:GYK654495 HHV654487:HIG654495 HRR654487:HSC654495 IBN654487:IBY654495 ILJ654487:ILU654495 IVF654487:IVQ654495 JFB654487:JFM654495 JOX654487:JPI654495 JYT654487:JZE654495 KIP654487:KJA654495 KSL654487:KSW654495 LCH654487:LCS654495 LMD654487:LMO654495 LVZ654487:LWK654495 MFV654487:MGG654495 MPR654487:MQC654495 MZN654487:MZY654495 NJJ654487:NJU654495 NTF654487:NTQ654495 ODB654487:ODM654495 OMX654487:ONI654495 OWT654487:OXE654495 PGP654487:PHA654495 PQL654487:PQW654495 QAH654487:QAS654495 QKD654487:QKO654495 QTZ654487:QUK654495 RDV654487:REG654495 RNR654487:ROC654495 RXN654487:RXY654495 SHJ654487:SHU654495 SRF654487:SRQ654495 TBB654487:TBM654495 TKX654487:TLI654495 TUT654487:TVE654495 UEP654487:UFA654495 UOL654487:UOW654495 UYH654487:UYS654495 VID654487:VIO654495 VRZ654487:VSK654495 WBV654487:WCG654495 WLR654487:WMC654495 WVN654487:WVY654495 F720023:Q720031 JB720023:JM720031 SX720023:TI720031 ACT720023:ADE720031 AMP720023:ANA720031 AWL720023:AWW720031 BGH720023:BGS720031 BQD720023:BQO720031 BZZ720023:CAK720031 CJV720023:CKG720031 CTR720023:CUC720031 DDN720023:DDY720031 DNJ720023:DNU720031 DXF720023:DXQ720031 EHB720023:EHM720031 EQX720023:ERI720031 FAT720023:FBE720031 FKP720023:FLA720031 FUL720023:FUW720031 GEH720023:GES720031 GOD720023:GOO720031 GXZ720023:GYK720031 HHV720023:HIG720031 HRR720023:HSC720031 IBN720023:IBY720031 ILJ720023:ILU720031 IVF720023:IVQ720031 JFB720023:JFM720031 JOX720023:JPI720031 JYT720023:JZE720031 KIP720023:KJA720031 KSL720023:KSW720031 LCH720023:LCS720031 LMD720023:LMO720031 LVZ720023:LWK720031 MFV720023:MGG720031 MPR720023:MQC720031 MZN720023:MZY720031 NJJ720023:NJU720031 NTF720023:NTQ720031 ODB720023:ODM720031 OMX720023:ONI720031 OWT720023:OXE720031 PGP720023:PHA720031 PQL720023:PQW720031 QAH720023:QAS720031 QKD720023:QKO720031 QTZ720023:QUK720031 RDV720023:REG720031 RNR720023:ROC720031 RXN720023:RXY720031 SHJ720023:SHU720031 SRF720023:SRQ720031 TBB720023:TBM720031 TKX720023:TLI720031 TUT720023:TVE720031 UEP720023:UFA720031 UOL720023:UOW720031 UYH720023:UYS720031 VID720023:VIO720031 VRZ720023:VSK720031 WBV720023:WCG720031 WLR720023:WMC720031 WVN720023:WVY720031 F785559:Q785567 JB785559:JM785567 SX785559:TI785567 ACT785559:ADE785567 AMP785559:ANA785567 AWL785559:AWW785567 BGH785559:BGS785567 BQD785559:BQO785567 BZZ785559:CAK785567 CJV785559:CKG785567 CTR785559:CUC785567 DDN785559:DDY785567 DNJ785559:DNU785567 DXF785559:DXQ785567 EHB785559:EHM785567 EQX785559:ERI785567 FAT785559:FBE785567 FKP785559:FLA785567 FUL785559:FUW785567 GEH785559:GES785567 GOD785559:GOO785567 GXZ785559:GYK785567 HHV785559:HIG785567 HRR785559:HSC785567 IBN785559:IBY785567 ILJ785559:ILU785567 IVF785559:IVQ785567 JFB785559:JFM785567 JOX785559:JPI785567 JYT785559:JZE785567 KIP785559:KJA785567 KSL785559:KSW785567 LCH785559:LCS785567 LMD785559:LMO785567 LVZ785559:LWK785567 MFV785559:MGG785567 MPR785559:MQC785567 MZN785559:MZY785567 NJJ785559:NJU785567 NTF785559:NTQ785567 ODB785559:ODM785567 OMX785559:ONI785567 OWT785559:OXE785567 PGP785559:PHA785567 PQL785559:PQW785567 QAH785559:QAS785567 QKD785559:QKO785567 QTZ785559:QUK785567 RDV785559:REG785567 RNR785559:ROC785567 RXN785559:RXY785567 SHJ785559:SHU785567 SRF785559:SRQ785567 TBB785559:TBM785567 TKX785559:TLI785567 TUT785559:TVE785567 UEP785559:UFA785567 UOL785559:UOW785567 UYH785559:UYS785567 VID785559:VIO785567 VRZ785559:VSK785567 WBV785559:WCG785567 WLR785559:WMC785567 WVN785559:WVY785567 F851095:Q851103 JB851095:JM851103 SX851095:TI851103 ACT851095:ADE851103 AMP851095:ANA851103 AWL851095:AWW851103 BGH851095:BGS851103 BQD851095:BQO851103 BZZ851095:CAK851103 CJV851095:CKG851103 CTR851095:CUC851103 DDN851095:DDY851103 DNJ851095:DNU851103 DXF851095:DXQ851103 EHB851095:EHM851103 EQX851095:ERI851103 FAT851095:FBE851103 FKP851095:FLA851103 FUL851095:FUW851103 GEH851095:GES851103 GOD851095:GOO851103 GXZ851095:GYK851103 HHV851095:HIG851103 HRR851095:HSC851103 IBN851095:IBY851103 ILJ851095:ILU851103 IVF851095:IVQ851103 JFB851095:JFM851103 JOX851095:JPI851103 JYT851095:JZE851103 KIP851095:KJA851103 KSL851095:KSW851103 LCH851095:LCS851103 LMD851095:LMO851103 LVZ851095:LWK851103 MFV851095:MGG851103 MPR851095:MQC851103 MZN851095:MZY851103 NJJ851095:NJU851103 NTF851095:NTQ851103 ODB851095:ODM851103 OMX851095:ONI851103 OWT851095:OXE851103 PGP851095:PHA851103 PQL851095:PQW851103 QAH851095:QAS851103 QKD851095:QKO851103 QTZ851095:QUK851103 RDV851095:REG851103 RNR851095:ROC851103 RXN851095:RXY851103 SHJ851095:SHU851103 SRF851095:SRQ851103 TBB851095:TBM851103 TKX851095:TLI851103 TUT851095:TVE851103 UEP851095:UFA851103 UOL851095:UOW851103 UYH851095:UYS851103 VID851095:VIO851103 VRZ851095:VSK851103 WBV851095:WCG851103 WLR851095:WMC851103 WVN851095:WVY851103 F916631:Q916639 JB916631:JM916639 SX916631:TI916639 ACT916631:ADE916639 AMP916631:ANA916639 AWL916631:AWW916639 BGH916631:BGS916639 BQD916631:BQO916639 BZZ916631:CAK916639 CJV916631:CKG916639 CTR916631:CUC916639 DDN916631:DDY916639 DNJ916631:DNU916639 DXF916631:DXQ916639 EHB916631:EHM916639 EQX916631:ERI916639 FAT916631:FBE916639 FKP916631:FLA916639 FUL916631:FUW916639 GEH916631:GES916639 GOD916631:GOO916639 GXZ916631:GYK916639 HHV916631:HIG916639 HRR916631:HSC916639 IBN916631:IBY916639 ILJ916631:ILU916639 IVF916631:IVQ916639 JFB916631:JFM916639 JOX916631:JPI916639 JYT916631:JZE916639 KIP916631:KJA916639 KSL916631:KSW916639 LCH916631:LCS916639 LMD916631:LMO916639 LVZ916631:LWK916639 MFV916631:MGG916639 MPR916631:MQC916639 MZN916631:MZY916639 NJJ916631:NJU916639 NTF916631:NTQ916639 ODB916631:ODM916639 OMX916631:ONI916639 OWT916631:OXE916639 PGP916631:PHA916639 PQL916631:PQW916639 QAH916631:QAS916639 QKD916631:QKO916639 QTZ916631:QUK916639 RDV916631:REG916639 RNR916631:ROC916639 RXN916631:RXY916639 SHJ916631:SHU916639 SRF916631:SRQ916639 TBB916631:TBM916639 TKX916631:TLI916639 TUT916631:TVE916639 UEP916631:UFA916639 UOL916631:UOW916639 UYH916631:UYS916639 VID916631:VIO916639 VRZ916631:VSK916639 WBV916631:WCG916639 WLR916631:WMC916639 WVN916631:WVY916639 F982167:Q982175 JB982167:JM982175 SX982167:TI982175 ACT982167:ADE982175 AMP982167:ANA982175 AWL982167:AWW982175 BGH982167:BGS982175 BQD982167:BQO982175 BZZ982167:CAK982175 CJV982167:CKG982175 CTR982167:CUC982175 DDN982167:DDY982175 DNJ982167:DNU982175 DXF982167:DXQ982175 EHB982167:EHM982175 EQX982167:ERI982175 FAT982167:FBE982175 FKP982167:FLA982175 FUL982167:FUW982175 GEH982167:GES982175 GOD982167:GOO982175 GXZ982167:GYK982175 HHV982167:HIG982175 HRR982167:HSC982175 IBN982167:IBY982175 ILJ982167:ILU982175 IVF982167:IVQ982175 JFB982167:JFM982175 JOX982167:JPI982175 JYT982167:JZE982175 KIP982167:KJA982175 KSL982167:KSW982175 LCH982167:LCS982175 LMD982167:LMO982175 LVZ982167:LWK982175 MFV982167:MGG982175 MPR982167:MQC982175 MZN982167:MZY982175 NJJ982167:NJU982175 NTF982167:NTQ982175 ODB982167:ODM982175 OMX982167:ONI982175 OWT982167:OXE982175 PGP982167:PHA982175 PQL982167:PQW982175 QAH982167:QAS982175 QKD982167:QKO982175 QTZ982167:QUK982175 RDV982167:REG982175 RNR982167:ROC982175 RXN982167:RXY982175 SHJ982167:SHU982175 SRF982167:SRQ982175 TBB982167:TBM982175 TKX982167:TLI982175 TUT982167:TVE982175 UEP982167:UFA982175 UOL982167:UOW982175 UYH982167:UYS982175 VID982167:VIO982175 VRZ982167:VSK982175 WBV982167:WCG982175 WLR982167:WMC982175 WVN982167:WVY982175 F49:Q69 JB49:JM69 SX49:TI69 ACT49:ADE69 AMP49:ANA69 AWL49:AWW69 BGH49:BGS69 BQD49:BQO69 BZZ49:CAK69 CJV49:CKG69 CTR49:CUC69 DDN49:DDY69 DNJ49:DNU69 DXF49:DXQ69 EHB49:EHM69 EQX49:ERI69 FAT49:FBE69 FKP49:FLA69 FUL49:FUW69 GEH49:GES69 GOD49:GOO69 GXZ49:GYK69 HHV49:HIG69 HRR49:HSC69 IBN49:IBY69 ILJ49:ILU69 IVF49:IVQ69 JFB49:JFM69 JOX49:JPI69 JYT49:JZE69 KIP49:KJA69 KSL49:KSW69 LCH49:LCS69 LMD49:LMO69 LVZ49:LWK69 MFV49:MGG69 MPR49:MQC69 MZN49:MZY69 NJJ49:NJU69 NTF49:NTQ69 ODB49:ODM69 OMX49:ONI69 OWT49:OXE69 PGP49:PHA69 PQL49:PQW69 QAH49:QAS69 QKD49:QKO69 QTZ49:QUK69 RDV49:REG69 RNR49:ROC69 RXN49:RXY69 SHJ49:SHU69 SRF49:SRQ69 TBB49:TBM69 TKX49:TLI69 TUT49:TVE69 UEP49:UFA69 UOL49:UOW69 UYH49:UYS69 VID49:VIO69 VRZ49:VSK69 WBV49:WCG69 WLR49:WMC69 WVN49:WVY69 F64597:Q64617 JB64597:JM64617 SX64597:TI64617 ACT64597:ADE64617 AMP64597:ANA64617 AWL64597:AWW64617 BGH64597:BGS64617 BQD64597:BQO64617 BZZ64597:CAK64617 CJV64597:CKG64617 CTR64597:CUC64617 DDN64597:DDY64617 DNJ64597:DNU64617 DXF64597:DXQ64617 EHB64597:EHM64617 EQX64597:ERI64617 FAT64597:FBE64617 FKP64597:FLA64617 FUL64597:FUW64617 GEH64597:GES64617 GOD64597:GOO64617 GXZ64597:GYK64617 HHV64597:HIG64617 HRR64597:HSC64617 IBN64597:IBY64617 ILJ64597:ILU64617 IVF64597:IVQ64617 JFB64597:JFM64617 JOX64597:JPI64617 JYT64597:JZE64617 KIP64597:KJA64617 KSL64597:KSW64617 LCH64597:LCS64617 LMD64597:LMO64617 LVZ64597:LWK64617 MFV64597:MGG64617 MPR64597:MQC64617 MZN64597:MZY64617 NJJ64597:NJU64617 NTF64597:NTQ64617 ODB64597:ODM64617 OMX64597:ONI64617 OWT64597:OXE64617 PGP64597:PHA64617 PQL64597:PQW64617 QAH64597:QAS64617 QKD64597:QKO64617 QTZ64597:QUK64617 RDV64597:REG64617 RNR64597:ROC64617 RXN64597:RXY64617 SHJ64597:SHU64617 SRF64597:SRQ64617 TBB64597:TBM64617 TKX64597:TLI64617 TUT64597:TVE64617 UEP64597:UFA64617 UOL64597:UOW64617 UYH64597:UYS64617 VID64597:VIO64617 VRZ64597:VSK64617 WBV64597:WCG64617 WLR64597:WMC64617 WVN64597:WVY64617 F130133:Q130153 JB130133:JM130153 SX130133:TI130153 ACT130133:ADE130153 AMP130133:ANA130153 AWL130133:AWW130153 BGH130133:BGS130153 BQD130133:BQO130153 BZZ130133:CAK130153 CJV130133:CKG130153 CTR130133:CUC130153 DDN130133:DDY130153 DNJ130133:DNU130153 DXF130133:DXQ130153 EHB130133:EHM130153 EQX130133:ERI130153 FAT130133:FBE130153 FKP130133:FLA130153 FUL130133:FUW130153 GEH130133:GES130153 GOD130133:GOO130153 GXZ130133:GYK130153 HHV130133:HIG130153 HRR130133:HSC130153 IBN130133:IBY130153 ILJ130133:ILU130153 IVF130133:IVQ130153 JFB130133:JFM130153 JOX130133:JPI130153 JYT130133:JZE130153 KIP130133:KJA130153 KSL130133:KSW130153 LCH130133:LCS130153 LMD130133:LMO130153 LVZ130133:LWK130153 MFV130133:MGG130153 MPR130133:MQC130153 MZN130133:MZY130153 NJJ130133:NJU130153 NTF130133:NTQ130153 ODB130133:ODM130153 OMX130133:ONI130153 OWT130133:OXE130153 PGP130133:PHA130153 PQL130133:PQW130153 QAH130133:QAS130153 QKD130133:QKO130153 QTZ130133:QUK130153 RDV130133:REG130153 RNR130133:ROC130153 RXN130133:RXY130153 SHJ130133:SHU130153 SRF130133:SRQ130153 TBB130133:TBM130153 TKX130133:TLI130153 TUT130133:TVE130153 UEP130133:UFA130153 UOL130133:UOW130153 UYH130133:UYS130153 VID130133:VIO130153 VRZ130133:VSK130153 WBV130133:WCG130153 WLR130133:WMC130153 WVN130133:WVY130153 F195669:Q195689 JB195669:JM195689 SX195669:TI195689 ACT195669:ADE195689 AMP195669:ANA195689 AWL195669:AWW195689 BGH195669:BGS195689 BQD195669:BQO195689 BZZ195669:CAK195689 CJV195669:CKG195689 CTR195669:CUC195689 DDN195669:DDY195689 DNJ195669:DNU195689 DXF195669:DXQ195689 EHB195669:EHM195689 EQX195669:ERI195689 FAT195669:FBE195689 FKP195669:FLA195689 FUL195669:FUW195689 GEH195669:GES195689 GOD195669:GOO195689 GXZ195669:GYK195689 HHV195669:HIG195689 HRR195669:HSC195689 IBN195669:IBY195689 ILJ195669:ILU195689 IVF195669:IVQ195689 JFB195669:JFM195689 JOX195669:JPI195689 JYT195669:JZE195689 KIP195669:KJA195689 KSL195669:KSW195689 LCH195669:LCS195689 LMD195669:LMO195689 LVZ195669:LWK195689 MFV195669:MGG195689 MPR195669:MQC195689 MZN195669:MZY195689 NJJ195669:NJU195689 NTF195669:NTQ195689 ODB195669:ODM195689 OMX195669:ONI195689 OWT195669:OXE195689 PGP195669:PHA195689 PQL195669:PQW195689 QAH195669:QAS195689 QKD195669:QKO195689 QTZ195669:QUK195689 RDV195669:REG195689 RNR195669:ROC195689 RXN195669:RXY195689 SHJ195669:SHU195689 SRF195669:SRQ195689 TBB195669:TBM195689 TKX195669:TLI195689 TUT195669:TVE195689 UEP195669:UFA195689 UOL195669:UOW195689 UYH195669:UYS195689 VID195669:VIO195689 VRZ195669:VSK195689 WBV195669:WCG195689 WLR195669:WMC195689 WVN195669:WVY195689 F261205:Q261225 JB261205:JM261225 SX261205:TI261225 ACT261205:ADE261225 AMP261205:ANA261225 AWL261205:AWW261225 BGH261205:BGS261225 BQD261205:BQO261225 BZZ261205:CAK261225 CJV261205:CKG261225 CTR261205:CUC261225 DDN261205:DDY261225 DNJ261205:DNU261225 DXF261205:DXQ261225 EHB261205:EHM261225 EQX261205:ERI261225 FAT261205:FBE261225 FKP261205:FLA261225 FUL261205:FUW261225 GEH261205:GES261225 GOD261205:GOO261225 GXZ261205:GYK261225 HHV261205:HIG261225 HRR261205:HSC261225 IBN261205:IBY261225 ILJ261205:ILU261225 IVF261205:IVQ261225 JFB261205:JFM261225 JOX261205:JPI261225 JYT261205:JZE261225 KIP261205:KJA261225 KSL261205:KSW261225 LCH261205:LCS261225 LMD261205:LMO261225 LVZ261205:LWK261225 MFV261205:MGG261225 MPR261205:MQC261225 MZN261205:MZY261225 NJJ261205:NJU261225 NTF261205:NTQ261225 ODB261205:ODM261225 OMX261205:ONI261225 OWT261205:OXE261225 PGP261205:PHA261225 PQL261205:PQW261225 QAH261205:QAS261225 QKD261205:QKO261225 QTZ261205:QUK261225 RDV261205:REG261225 RNR261205:ROC261225 RXN261205:RXY261225 SHJ261205:SHU261225 SRF261205:SRQ261225 TBB261205:TBM261225 TKX261205:TLI261225 TUT261205:TVE261225 UEP261205:UFA261225 UOL261205:UOW261225 UYH261205:UYS261225 VID261205:VIO261225 VRZ261205:VSK261225 WBV261205:WCG261225 WLR261205:WMC261225 WVN261205:WVY261225 F326741:Q326761 JB326741:JM326761 SX326741:TI326761 ACT326741:ADE326761 AMP326741:ANA326761 AWL326741:AWW326761 BGH326741:BGS326761 BQD326741:BQO326761 BZZ326741:CAK326761 CJV326741:CKG326761 CTR326741:CUC326761 DDN326741:DDY326761 DNJ326741:DNU326761 DXF326741:DXQ326761 EHB326741:EHM326761 EQX326741:ERI326761 FAT326741:FBE326761 FKP326741:FLA326761 FUL326741:FUW326761 GEH326741:GES326761 GOD326741:GOO326761 GXZ326741:GYK326761 HHV326741:HIG326761 HRR326741:HSC326761 IBN326741:IBY326761 ILJ326741:ILU326761 IVF326741:IVQ326761 JFB326741:JFM326761 JOX326741:JPI326761 JYT326741:JZE326761 KIP326741:KJA326761 KSL326741:KSW326761 LCH326741:LCS326761 LMD326741:LMO326761 LVZ326741:LWK326761 MFV326741:MGG326761 MPR326741:MQC326761 MZN326741:MZY326761 NJJ326741:NJU326761 NTF326741:NTQ326761 ODB326741:ODM326761 OMX326741:ONI326761 OWT326741:OXE326761 PGP326741:PHA326761 PQL326741:PQW326761 QAH326741:QAS326761 QKD326741:QKO326761 QTZ326741:QUK326761 RDV326741:REG326761 RNR326741:ROC326761 RXN326741:RXY326761 SHJ326741:SHU326761 SRF326741:SRQ326761 TBB326741:TBM326761 TKX326741:TLI326761 TUT326741:TVE326761 UEP326741:UFA326761 UOL326741:UOW326761 UYH326741:UYS326761 VID326741:VIO326761 VRZ326741:VSK326761 WBV326741:WCG326761 WLR326741:WMC326761 WVN326741:WVY326761 F392277:Q392297 JB392277:JM392297 SX392277:TI392297 ACT392277:ADE392297 AMP392277:ANA392297 AWL392277:AWW392297 BGH392277:BGS392297 BQD392277:BQO392297 BZZ392277:CAK392297 CJV392277:CKG392297 CTR392277:CUC392297 DDN392277:DDY392297 DNJ392277:DNU392297 DXF392277:DXQ392297 EHB392277:EHM392297 EQX392277:ERI392297 FAT392277:FBE392297 FKP392277:FLA392297 FUL392277:FUW392297 GEH392277:GES392297 GOD392277:GOO392297 GXZ392277:GYK392297 HHV392277:HIG392297 HRR392277:HSC392297 IBN392277:IBY392297 ILJ392277:ILU392297 IVF392277:IVQ392297 JFB392277:JFM392297 JOX392277:JPI392297 JYT392277:JZE392297 KIP392277:KJA392297 KSL392277:KSW392297 LCH392277:LCS392297 LMD392277:LMO392297 LVZ392277:LWK392297 MFV392277:MGG392297 MPR392277:MQC392297 MZN392277:MZY392297 NJJ392277:NJU392297 NTF392277:NTQ392297 ODB392277:ODM392297 OMX392277:ONI392297 OWT392277:OXE392297 PGP392277:PHA392297 PQL392277:PQW392297 QAH392277:QAS392297 QKD392277:QKO392297 QTZ392277:QUK392297 RDV392277:REG392297 RNR392277:ROC392297 RXN392277:RXY392297 SHJ392277:SHU392297 SRF392277:SRQ392297 TBB392277:TBM392297 TKX392277:TLI392297 TUT392277:TVE392297 UEP392277:UFA392297 UOL392277:UOW392297 UYH392277:UYS392297 VID392277:VIO392297 VRZ392277:VSK392297 WBV392277:WCG392297 WLR392277:WMC392297 WVN392277:WVY392297 F457813:Q457833 JB457813:JM457833 SX457813:TI457833 ACT457813:ADE457833 AMP457813:ANA457833 AWL457813:AWW457833 BGH457813:BGS457833 BQD457813:BQO457833 BZZ457813:CAK457833 CJV457813:CKG457833 CTR457813:CUC457833 DDN457813:DDY457833 DNJ457813:DNU457833 DXF457813:DXQ457833 EHB457813:EHM457833 EQX457813:ERI457833 FAT457813:FBE457833 FKP457813:FLA457833 FUL457813:FUW457833 GEH457813:GES457833 GOD457813:GOO457833 GXZ457813:GYK457833 HHV457813:HIG457833 HRR457813:HSC457833 IBN457813:IBY457833 ILJ457813:ILU457833 IVF457813:IVQ457833 JFB457813:JFM457833 JOX457813:JPI457833 JYT457813:JZE457833 KIP457813:KJA457833 KSL457813:KSW457833 LCH457813:LCS457833 LMD457813:LMO457833 LVZ457813:LWK457833 MFV457813:MGG457833 MPR457813:MQC457833 MZN457813:MZY457833 NJJ457813:NJU457833 NTF457813:NTQ457833 ODB457813:ODM457833 OMX457813:ONI457833 OWT457813:OXE457833 PGP457813:PHA457833 PQL457813:PQW457833 QAH457813:QAS457833 QKD457813:QKO457833 QTZ457813:QUK457833 RDV457813:REG457833 RNR457813:ROC457833 RXN457813:RXY457833 SHJ457813:SHU457833 SRF457813:SRQ457833 TBB457813:TBM457833 TKX457813:TLI457833 TUT457813:TVE457833 UEP457813:UFA457833 UOL457813:UOW457833 UYH457813:UYS457833 VID457813:VIO457833 VRZ457813:VSK457833 WBV457813:WCG457833 WLR457813:WMC457833 WVN457813:WVY457833 F523349:Q523369 JB523349:JM523369 SX523349:TI523369 ACT523349:ADE523369 AMP523349:ANA523369 AWL523349:AWW523369 BGH523349:BGS523369 BQD523349:BQO523369 BZZ523349:CAK523369 CJV523349:CKG523369 CTR523349:CUC523369 DDN523349:DDY523369 DNJ523349:DNU523369 DXF523349:DXQ523369 EHB523349:EHM523369 EQX523349:ERI523369 FAT523349:FBE523369 FKP523349:FLA523369 FUL523349:FUW523369 GEH523349:GES523369 GOD523349:GOO523369 GXZ523349:GYK523369 HHV523349:HIG523369 HRR523349:HSC523369 IBN523349:IBY523369 ILJ523349:ILU523369 IVF523349:IVQ523369 JFB523349:JFM523369 JOX523349:JPI523369 JYT523349:JZE523369 KIP523349:KJA523369 KSL523349:KSW523369 LCH523349:LCS523369 LMD523349:LMO523369 LVZ523349:LWK523369 MFV523349:MGG523369 MPR523349:MQC523369 MZN523349:MZY523369 NJJ523349:NJU523369 NTF523349:NTQ523369 ODB523349:ODM523369 OMX523349:ONI523369 OWT523349:OXE523369 PGP523349:PHA523369 PQL523349:PQW523369 QAH523349:QAS523369 QKD523349:QKO523369 QTZ523349:QUK523369 RDV523349:REG523369 RNR523349:ROC523369 RXN523349:RXY523369 SHJ523349:SHU523369 SRF523349:SRQ523369 TBB523349:TBM523369 TKX523349:TLI523369 TUT523349:TVE523369 UEP523349:UFA523369 UOL523349:UOW523369 UYH523349:UYS523369 VID523349:VIO523369 VRZ523349:VSK523369 WBV523349:WCG523369 WLR523349:WMC523369 WVN523349:WVY523369 F588885:Q588905 JB588885:JM588905 SX588885:TI588905 ACT588885:ADE588905 AMP588885:ANA588905 AWL588885:AWW588905 BGH588885:BGS588905 BQD588885:BQO588905 BZZ588885:CAK588905 CJV588885:CKG588905 CTR588885:CUC588905 DDN588885:DDY588905 DNJ588885:DNU588905 DXF588885:DXQ588905 EHB588885:EHM588905 EQX588885:ERI588905 FAT588885:FBE588905 FKP588885:FLA588905 FUL588885:FUW588905 GEH588885:GES588905 GOD588885:GOO588905 GXZ588885:GYK588905 HHV588885:HIG588905 HRR588885:HSC588905 IBN588885:IBY588905 ILJ588885:ILU588905 IVF588885:IVQ588905 JFB588885:JFM588905 JOX588885:JPI588905 JYT588885:JZE588905 KIP588885:KJA588905 KSL588885:KSW588905 LCH588885:LCS588905 LMD588885:LMO588905 LVZ588885:LWK588905 MFV588885:MGG588905 MPR588885:MQC588905 MZN588885:MZY588905 NJJ588885:NJU588905 NTF588885:NTQ588905 ODB588885:ODM588905 OMX588885:ONI588905 OWT588885:OXE588905 PGP588885:PHA588905 PQL588885:PQW588905 QAH588885:QAS588905 QKD588885:QKO588905 QTZ588885:QUK588905 RDV588885:REG588905 RNR588885:ROC588905 RXN588885:RXY588905 SHJ588885:SHU588905 SRF588885:SRQ588905 TBB588885:TBM588905 TKX588885:TLI588905 TUT588885:TVE588905 UEP588885:UFA588905 UOL588885:UOW588905 UYH588885:UYS588905 VID588885:VIO588905 VRZ588885:VSK588905 WBV588885:WCG588905 WLR588885:WMC588905 WVN588885:WVY588905 F654421:Q654441 JB654421:JM654441 SX654421:TI654441 ACT654421:ADE654441 AMP654421:ANA654441 AWL654421:AWW654441 BGH654421:BGS654441 BQD654421:BQO654441 BZZ654421:CAK654441 CJV654421:CKG654441 CTR654421:CUC654441 DDN654421:DDY654441 DNJ654421:DNU654441 DXF654421:DXQ654441 EHB654421:EHM654441 EQX654421:ERI654441 FAT654421:FBE654441 FKP654421:FLA654441 FUL654421:FUW654441 GEH654421:GES654441 GOD654421:GOO654441 GXZ654421:GYK654441 HHV654421:HIG654441 HRR654421:HSC654441 IBN654421:IBY654441 ILJ654421:ILU654441 IVF654421:IVQ654441 JFB654421:JFM654441 JOX654421:JPI654441 JYT654421:JZE654441 KIP654421:KJA654441 KSL654421:KSW654441 LCH654421:LCS654441 LMD654421:LMO654441 LVZ654421:LWK654441 MFV654421:MGG654441 MPR654421:MQC654441 MZN654421:MZY654441 NJJ654421:NJU654441 NTF654421:NTQ654441 ODB654421:ODM654441 OMX654421:ONI654441 OWT654421:OXE654441 PGP654421:PHA654441 PQL654421:PQW654441 QAH654421:QAS654441 QKD654421:QKO654441 QTZ654421:QUK654441 RDV654421:REG654441 RNR654421:ROC654441 RXN654421:RXY654441 SHJ654421:SHU654441 SRF654421:SRQ654441 TBB654421:TBM654441 TKX654421:TLI654441 TUT654421:TVE654441 UEP654421:UFA654441 UOL654421:UOW654441 UYH654421:UYS654441 VID654421:VIO654441 VRZ654421:VSK654441 WBV654421:WCG654441 WLR654421:WMC654441 WVN654421:WVY654441 F719957:Q719977 JB719957:JM719977 SX719957:TI719977 ACT719957:ADE719977 AMP719957:ANA719977 AWL719957:AWW719977 BGH719957:BGS719977 BQD719957:BQO719977 BZZ719957:CAK719977 CJV719957:CKG719977 CTR719957:CUC719977 DDN719957:DDY719977 DNJ719957:DNU719977 DXF719957:DXQ719977 EHB719957:EHM719977 EQX719957:ERI719977 FAT719957:FBE719977 FKP719957:FLA719977 FUL719957:FUW719977 GEH719957:GES719977 GOD719957:GOO719977 GXZ719957:GYK719977 HHV719957:HIG719977 HRR719957:HSC719977 IBN719957:IBY719977 ILJ719957:ILU719977 IVF719957:IVQ719977 JFB719957:JFM719977 JOX719957:JPI719977 JYT719957:JZE719977 KIP719957:KJA719977 KSL719957:KSW719977 LCH719957:LCS719977 LMD719957:LMO719977 LVZ719957:LWK719977 MFV719957:MGG719977 MPR719957:MQC719977 MZN719957:MZY719977 NJJ719957:NJU719977 NTF719957:NTQ719977 ODB719957:ODM719977 OMX719957:ONI719977 OWT719957:OXE719977 PGP719957:PHA719977 PQL719957:PQW719977 QAH719957:QAS719977 QKD719957:QKO719977 QTZ719957:QUK719977 RDV719957:REG719977 RNR719957:ROC719977 RXN719957:RXY719977 SHJ719957:SHU719977 SRF719957:SRQ719977 TBB719957:TBM719977 TKX719957:TLI719977 TUT719957:TVE719977 UEP719957:UFA719977 UOL719957:UOW719977 UYH719957:UYS719977 VID719957:VIO719977 VRZ719957:VSK719977 WBV719957:WCG719977 WLR719957:WMC719977 WVN719957:WVY719977 F785493:Q785513 JB785493:JM785513 SX785493:TI785513 ACT785493:ADE785513 AMP785493:ANA785513 AWL785493:AWW785513 BGH785493:BGS785513 BQD785493:BQO785513 BZZ785493:CAK785513 CJV785493:CKG785513 CTR785493:CUC785513 DDN785493:DDY785513 DNJ785493:DNU785513 DXF785493:DXQ785513 EHB785493:EHM785513 EQX785493:ERI785513 FAT785493:FBE785513 FKP785493:FLA785513 FUL785493:FUW785513 GEH785493:GES785513 GOD785493:GOO785513 GXZ785493:GYK785513 HHV785493:HIG785513 HRR785493:HSC785513 IBN785493:IBY785513 ILJ785493:ILU785513 IVF785493:IVQ785513 JFB785493:JFM785513 JOX785493:JPI785513 JYT785493:JZE785513 KIP785493:KJA785513 KSL785493:KSW785513 LCH785493:LCS785513 LMD785493:LMO785513 LVZ785493:LWK785513 MFV785493:MGG785513 MPR785493:MQC785513 MZN785493:MZY785513 NJJ785493:NJU785513 NTF785493:NTQ785513 ODB785493:ODM785513 OMX785493:ONI785513 OWT785493:OXE785513 PGP785493:PHA785513 PQL785493:PQW785513 QAH785493:QAS785513 QKD785493:QKO785513 QTZ785493:QUK785513 RDV785493:REG785513 RNR785493:ROC785513 RXN785493:RXY785513 SHJ785493:SHU785513 SRF785493:SRQ785513 TBB785493:TBM785513 TKX785493:TLI785513 TUT785493:TVE785513 UEP785493:UFA785513 UOL785493:UOW785513 UYH785493:UYS785513 VID785493:VIO785513 VRZ785493:VSK785513 WBV785493:WCG785513 WLR785493:WMC785513 WVN785493:WVY785513 F851029:Q851049 JB851029:JM851049 SX851029:TI851049 ACT851029:ADE851049 AMP851029:ANA851049 AWL851029:AWW851049 BGH851029:BGS851049 BQD851029:BQO851049 BZZ851029:CAK851049 CJV851029:CKG851049 CTR851029:CUC851049 DDN851029:DDY851049 DNJ851029:DNU851049 DXF851029:DXQ851049 EHB851029:EHM851049 EQX851029:ERI851049 FAT851029:FBE851049 FKP851029:FLA851049 FUL851029:FUW851049 GEH851029:GES851049 GOD851029:GOO851049 GXZ851029:GYK851049 HHV851029:HIG851049 HRR851029:HSC851049 IBN851029:IBY851049 ILJ851029:ILU851049 IVF851029:IVQ851049 JFB851029:JFM851049 JOX851029:JPI851049 JYT851029:JZE851049 KIP851029:KJA851049 KSL851029:KSW851049 LCH851029:LCS851049 LMD851029:LMO851049 LVZ851029:LWK851049 MFV851029:MGG851049 MPR851029:MQC851049 MZN851029:MZY851049 NJJ851029:NJU851049 NTF851029:NTQ851049 ODB851029:ODM851049 OMX851029:ONI851049 OWT851029:OXE851049 PGP851029:PHA851049 PQL851029:PQW851049 QAH851029:QAS851049 QKD851029:QKO851049 QTZ851029:QUK851049 RDV851029:REG851049 RNR851029:ROC851049 RXN851029:RXY851049 SHJ851029:SHU851049 SRF851029:SRQ851049 TBB851029:TBM851049 TKX851029:TLI851049 TUT851029:TVE851049 UEP851029:UFA851049 UOL851029:UOW851049 UYH851029:UYS851049 VID851029:VIO851049 VRZ851029:VSK851049 WBV851029:WCG851049 WLR851029:WMC851049 WVN851029:WVY851049 F916565:Q916585 JB916565:JM916585 SX916565:TI916585 ACT916565:ADE916585 AMP916565:ANA916585 AWL916565:AWW916585 BGH916565:BGS916585 BQD916565:BQO916585 BZZ916565:CAK916585 CJV916565:CKG916585 CTR916565:CUC916585 DDN916565:DDY916585 DNJ916565:DNU916585 DXF916565:DXQ916585 EHB916565:EHM916585 EQX916565:ERI916585 FAT916565:FBE916585 FKP916565:FLA916585 FUL916565:FUW916585 GEH916565:GES916585 GOD916565:GOO916585 GXZ916565:GYK916585 HHV916565:HIG916585 HRR916565:HSC916585 IBN916565:IBY916585 ILJ916565:ILU916585 IVF916565:IVQ916585 JFB916565:JFM916585 JOX916565:JPI916585 JYT916565:JZE916585 KIP916565:KJA916585 KSL916565:KSW916585 LCH916565:LCS916585 LMD916565:LMO916585 LVZ916565:LWK916585 MFV916565:MGG916585 MPR916565:MQC916585 MZN916565:MZY916585 NJJ916565:NJU916585 NTF916565:NTQ916585 ODB916565:ODM916585 OMX916565:ONI916585 OWT916565:OXE916585 PGP916565:PHA916585 PQL916565:PQW916585 QAH916565:QAS916585 QKD916565:QKO916585 QTZ916565:QUK916585 RDV916565:REG916585 RNR916565:ROC916585 RXN916565:RXY916585 SHJ916565:SHU916585 SRF916565:SRQ916585 TBB916565:TBM916585 TKX916565:TLI916585 TUT916565:TVE916585 UEP916565:UFA916585 UOL916565:UOW916585 UYH916565:UYS916585 VID916565:VIO916585 VRZ916565:VSK916585 WBV916565:WCG916585 WLR916565:WMC916585 WVN916565:WVY916585 F982101:Q982121 JB982101:JM982121 SX982101:TI982121 ACT982101:ADE982121 AMP982101:ANA982121 AWL982101:AWW982121 BGH982101:BGS982121 BQD982101:BQO982121 BZZ982101:CAK982121 CJV982101:CKG982121 CTR982101:CUC982121 DDN982101:DDY982121 DNJ982101:DNU982121 DXF982101:DXQ982121 EHB982101:EHM982121 EQX982101:ERI982121 FAT982101:FBE982121 FKP982101:FLA982121 FUL982101:FUW982121 GEH982101:GES982121 GOD982101:GOO982121 GXZ982101:GYK982121 HHV982101:HIG982121 HRR982101:HSC982121 IBN982101:IBY982121 ILJ982101:ILU982121 IVF982101:IVQ982121 JFB982101:JFM982121 JOX982101:JPI982121 JYT982101:JZE982121 KIP982101:KJA982121 KSL982101:KSW982121 LCH982101:LCS982121 LMD982101:LMO982121 LVZ982101:LWK982121 MFV982101:MGG982121 MPR982101:MQC982121 MZN982101:MZY982121 NJJ982101:NJU982121 NTF982101:NTQ982121 ODB982101:ODM982121 OMX982101:ONI982121 OWT982101:OXE982121 PGP982101:PHA982121 PQL982101:PQW982121 QAH982101:QAS982121 QKD982101:QKO982121 QTZ982101:QUK982121 RDV982101:REG982121 RNR982101:ROC982121 RXN982101:RXY982121 SHJ982101:SHU982121 SRF982101:SRQ982121 TBB982101:TBM982121 TKX982101:TLI982121 TUT982101:TVE982121 UEP982101:UFA982121 UOL982101:UOW982121 UYH982101:UYS982121 VID982101:VIO982121 VRZ982101:VSK982121 WBV982101:WCG982121 WLR982101:WMC982121 WVN982101:WVY982121 F64553:Q64594 JB64553:JM64594 SX64553:TI64594 ACT64553:ADE64594 AMP64553:ANA64594 AWL64553:AWW64594 BGH64553:BGS64594 BQD64553:BQO64594 BZZ64553:CAK64594 CJV64553:CKG64594 CTR64553:CUC64594 DDN64553:DDY64594 DNJ64553:DNU64594 DXF64553:DXQ64594 EHB64553:EHM64594 EQX64553:ERI64594 FAT64553:FBE64594 FKP64553:FLA64594 FUL64553:FUW64594 GEH64553:GES64594 GOD64553:GOO64594 GXZ64553:GYK64594 HHV64553:HIG64594 HRR64553:HSC64594 IBN64553:IBY64594 ILJ64553:ILU64594 IVF64553:IVQ64594 JFB64553:JFM64594 JOX64553:JPI64594 JYT64553:JZE64594 KIP64553:KJA64594 KSL64553:KSW64594 LCH64553:LCS64594 LMD64553:LMO64594 LVZ64553:LWK64594 MFV64553:MGG64594 MPR64553:MQC64594 MZN64553:MZY64594 NJJ64553:NJU64594 NTF64553:NTQ64594 ODB64553:ODM64594 OMX64553:ONI64594 OWT64553:OXE64594 PGP64553:PHA64594 PQL64553:PQW64594 QAH64553:QAS64594 QKD64553:QKO64594 QTZ64553:QUK64594 RDV64553:REG64594 RNR64553:ROC64594 RXN64553:RXY64594 SHJ64553:SHU64594 SRF64553:SRQ64594 TBB64553:TBM64594 TKX64553:TLI64594 TUT64553:TVE64594 UEP64553:UFA64594 UOL64553:UOW64594 UYH64553:UYS64594 VID64553:VIO64594 VRZ64553:VSK64594 WBV64553:WCG64594 WLR64553:WMC64594 WVN64553:WVY64594 F130089:Q130130 JB130089:JM130130 SX130089:TI130130 ACT130089:ADE130130 AMP130089:ANA130130 AWL130089:AWW130130 BGH130089:BGS130130 BQD130089:BQO130130 BZZ130089:CAK130130 CJV130089:CKG130130 CTR130089:CUC130130 DDN130089:DDY130130 DNJ130089:DNU130130 DXF130089:DXQ130130 EHB130089:EHM130130 EQX130089:ERI130130 FAT130089:FBE130130 FKP130089:FLA130130 FUL130089:FUW130130 GEH130089:GES130130 GOD130089:GOO130130 GXZ130089:GYK130130 HHV130089:HIG130130 HRR130089:HSC130130 IBN130089:IBY130130 ILJ130089:ILU130130 IVF130089:IVQ130130 JFB130089:JFM130130 JOX130089:JPI130130 JYT130089:JZE130130 KIP130089:KJA130130 KSL130089:KSW130130 LCH130089:LCS130130 LMD130089:LMO130130 LVZ130089:LWK130130 MFV130089:MGG130130 MPR130089:MQC130130 MZN130089:MZY130130 NJJ130089:NJU130130 NTF130089:NTQ130130 ODB130089:ODM130130 OMX130089:ONI130130 OWT130089:OXE130130 PGP130089:PHA130130 PQL130089:PQW130130 QAH130089:QAS130130 QKD130089:QKO130130 QTZ130089:QUK130130 RDV130089:REG130130 RNR130089:ROC130130 RXN130089:RXY130130 SHJ130089:SHU130130 SRF130089:SRQ130130 TBB130089:TBM130130 TKX130089:TLI130130 TUT130089:TVE130130 UEP130089:UFA130130 UOL130089:UOW130130 UYH130089:UYS130130 VID130089:VIO130130 VRZ130089:VSK130130 WBV130089:WCG130130 WLR130089:WMC130130 WVN130089:WVY130130 F195625:Q195666 JB195625:JM195666 SX195625:TI195666 ACT195625:ADE195666 AMP195625:ANA195666 AWL195625:AWW195666 BGH195625:BGS195666 BQD195625:BQO195666 BZZ195625:CAK195666 CJV195625:CKG195666 CTR195625:CUC195666 DDN195625:DDY195666 DNJ195625:DNU195666 DXF195625:DXQ195666 EHB195625:EHM195666 EQX195625:ERI195666 FAT195625:FBE195666 FKP195625:FLA195666 FUL195625:FUW195666 GEH195625:GES195666 GOD195625:GOO195666 GXZ195625:GYK195666 HHV195625:HIG195666 HRR195625:HSC195666 IBN195625:IBY195666 ILJ195625:ILU195666 IVF195625:IVQ195666 JFB195625:JFM195666 JOX195625:JPI195666 JYT195625:JZE195666 KIP195625:KJA195666 KSL195625:KSW195666 LCH195625:LCS195666 LMD195625:LMO195666 LVZ195625:LWK195666 MFV195625:MGG195666 MPR195625:MQC195666 MZN195625:MZY195666 NJJ195625:NJU195666 NTF195625:NTQ195666 ODB195625:ODM195666 OMX195625:ONI195666 OWT195625:OXE195666 PGP195625:PHA195666 PQL195625:PQW195666 QAH195625:QAS195666 QKD195625:QKO195666 QTZ195625:QUK195666 RDV195625:REG195666 RNR195625:ROC195666 RXN195625:RXY195666 SHJ195625:SHU195666 SRF195625:SRQ195666 TBB195625:TBM195666 TKX195625:TLI195666 TUT195625:TVE195666 UEP195625:UFA195666 UOL195625:UOW195666 UYH195625:UYS195666 VID195625:VIO195666 VRZ195625:VSK195666 WBV195625:WCG195666 WLR195625:WMC195666 WVN195625:WVY195666 F261161:Q261202 JB261161:JM261202 SX261161:TI261202 ACT261161:ADE261202 AMP261161:ANA261202 AWL261161:AWW261202 BGH261161:BGS261202 BQD261161:BQO261202 BZZ261161:CAK261202 CJV261161:CKG261202 CTR261161:CUC261202 DDN261161:DDY261202 DNJ261161:DNU261202 DXF261161:DXQ261202 EHB261161:EHM261202 EQX261161:ERI261202 FAT261161:FBE261202 FKP261161:FLA261202 FUL261161:FUW261202 GEH261161:GES261202 GOD261161:GOO261202 GXZ261161:GYK261202 HHV261161:HIG261202 HRR261161:HSC261202 IBN261161:IBY261202 ILJ261161:ILU261202 IVF261161:IVQ261202 JFB261161:JFM261202 JOX261161:JPI261202 JYT261161:JZE261202 KIP261161:KJA261202 KSL261161:KSW261202 LCH261161:LCS261202 LMD261161:LMO261202 LVZ261161:LWK261202 MFV261161:MGG261202 MPR261161:MQC261202 MZN261161:MZY261202 NJJ261161:NJU261202 NTF261161:NTQ261202 ODB261161:ODM261202 OMX261161:ONI261202 OWT261161:OXE261202 PGP261161:PHA261202 PQL261161:PQW261202 QAH261161:QAS261202 QKD261161:QKO261202 QTZ261161:QUK261202 RDV261161:REG261202 RNR261161:ROC261202 RXN261161:RXY261202 SHJ261161:SHU261202 SRF261161:SRQ261202 TBB261161:TBM261202 TKX261161:TLI261202 TUT261161:TVE261202 UEP261161:UFA261202 UOL261161:UOW261202 UYH261161:UYS261202 VID261161:VIO261202 VRZ261161:VSK261202 WBV261161:WCG261202 WLR261161:WMC261202 WVN261161:WVY261202 F326697:Q326738 JB326697:JM326738 SX326697:TI326738 ACT326697:ADE326738 AMP326697:ANA326738 AWL326697:AWW326738 BGH326697:BGS326738 BQD326697:BQO326738 BZZ326697:CAK326738 CJV326697:CKG326738 CTR326697:CUC326738 DDN326697:DDY326738 DNJ326697:DNU326738 DXF326697:DXQ326738 EHB326697:EHM326738 EQX326697:ERI326738 FAT326697:FBE326738 FKP326697:FLA326738 FUL326697:FUW326738 GEH326697:GES326738 GOD326697:GOO326738 GXZ326697:GYK326738 HHV326697:HIG326738 HRR326697:HSC326738 IBN326697:IBY326738 ILJ326697:ILU326738 IVF326697:IVQ326738 JFB326697:JFM326738 JOX326697:JPI326738 JYT326697:JZE326738 KIP326697:KJA326738 KSL326697:KSW326738 LCH326697:LCS326738 LMD326697:LMO326738 LVZ326697:LWK326738 MFV326697:MGG326738 MPR326697:MQC326738 MZN326697:MZY326738 NJJ326697:NJU326738 NTF326697:NTQ326738 ODB326697:ODM326738 OMX326697:ONI326738 OWT326697:OXE326738 PGP326697:PHA326738 PQL326697:PQW326738 QAH326697:QAS326738 QKD326697:QKO326738 QTZ326697:QUK326738 RDV326697:REG326738 RNR326697:ROC326738 RXN326697:RXY326738 SHJ326697:SHU326738 SRF326697:SRQ326738 TBB326697:TBM326738 TKX326697:TLI326738 TUT326697:TVE326738 UEP326697:UFA326738 UOL326697:UOW326738 UYH326697:UYS326738 VID326697:VIO326738 VRZ326697:VSK326738 WBV326697:WCG326738 WLR326697:WMC326738 WVN326697:WVY326738 F392233:Q392274 JB392233:JM392274 SX392233:TI392274 ACT392233:ADE392274 AMP392233:ANA392274 AWL392233:AWW392274 BGH392233:BGS392274 BQD392233:BQO392274 BZZ392233:CAK392274 CJV392233:CKG392274 CTR392233:CUC392274 DDN392233:DDY392274 DNJ392233:DNU392274 DXF392233:DXQ392274 EHB392233:EHM392274 EQX392233:ERI392274 FAT392233:FBE392274 FKP392233:FLA392274 FUL392233:FUW392274 GEH392233:GES392274 GOD392233:GOO392274 GXZ392233:GYK392274 HHV392233:HIG392274 HRR392233:HSC392274 IBN392233:IBY392274 ILJ392233:ILU392274 IVF392233:IVQ392274 JFB392233:JFM392274 JOX392233:JPI392274 JYT392233:JZE392274 KIP392233:KJA392274 KSL392233:KSW392274 LCH392233:LCS392274 LMD392233:LMO392274 LVZ392233:LWK392274 MFV392233:MGG392274 MPR392233:MQC392274 MZN392233:MZY392274 NJJ392233:NJU392274 NTF392233:NTQ392274 ODB392233:ODM392274 OMX392233:ONI392274 OWT392233:OXE392274 PGP392233:PHA392274 PQL392233:PQW392274 QAH392233:QAS392274 QKD392233:QKO392274 QTZ392233:QUK392274 RDV392233:REG392274 RNR392233:ROC392274 RXN392233:RXY392274 SHJ392233:SHU392274 SRF392233:SRQ392274 TBB392233:TBM392274 TKX392233:TLI392274 TUT392233:TVE392274 UEP392233:UFA392274 UOL392233:UOW392274 UYH392233:UYS392274 VID392233:VIO392274 VRZ392233:VSK392274 WBV392233:WCG392274 WLR392233:WMC392274 WVN392233:WVY392274 F457769:Q457810 JB457769:JM457810 SX457769:TI457810 ACT457769:ADE457810 AMP457769:ANA457810 AWL457769:AWW457810 BGH457769:BGS457810 BQD457769:BQO457810 BZZ457769:CAK457810 CJV457769:CKG457810 CTR457769:CUC457810 DDN457769:DDY457810 DNJ457769:DNU457810 DXF457769:DXQ457810 EHB457769:EHM457810 EQX457769:ERI457810 FAT457769:FBE457810 FKP457769:FLA457810 FUL457769:FUW457810 GEH457769:GES457810 GOD457769:GOO457810 GXZ457769:GYK457810 HHV457769:HIG457810 HRR457769:HSC457810 IBN457769:IBY457810 ILJ457769:ILU457810 IVF457769:IVQ457810 JFB457769:JFM457810 JOX457769:JPI457810 JYT457769:JZE457810 KIP457769:KJA457810 KSL457769:KSW457810 LCH457769:LCS457810 LMD457769:LMO457810 LVZ457769:LWK457810 MFV457769:MGG457810 MPR457769:MQC457810 MZN457769:MZY457810 NJJ457769:NJU457810 NTF457769:NTQ457810 ODB457769:ODM457810 OMX457769:ONI457810 OWT457769:OXE457810 PGP457769:PHA457810 PQL457769:PQW457810 QAH457769:QAS457810 QKD457769:QKO457810 QTZ457769:QUK457810 RDV457769:REG457810 RNR457769:ROC457810 RXN457769:RXY457810 SHJ457769:SHU457810 SRF457769:SRQ457810 TBB457769:TBM457810 TKX457769:TLI457810 TUT457769:TVE457810 UEP457769:UFA457810 UOL457769:UOW457810 UYH457769:UYS457810 VID457769:VIO457810 VRZ457769:VSK457810 WBV457769:WCG457810 WLR457769:WMC457810 WVN457769:WVY457810 F523305:Q523346 JB523305:JM523346 SX523305:TI523346 ACT523305:ADE523346 AMP523305:ANA523346 AWL523305:AWW523346 BGH523305:BGS523346 BQD523305:BQO523346 BZZ523305:CAK523346 CJV523305:CKG523346 CTR523305:CUC523346 DDN523305:DDY523346 DNJ523305:DNU523346 DXF523305:DXQ523346 EHB523305:EHM523346 EQX523305:ERI523346 FAT523305:FBE523346 FKP523305:FLA523346 FUL523305:FUW523346 GEH523305:GES523346 GOD523305:GOO523346 GXZ523305:GYK523346 HHV523305:HIG523346 HRR523305:HSC523346 IBN523305:IBY523346 ILJ523305:ILU523346 IVF523305:IVQ523346 JFB523305:JFM523346 JOX523305:JPI523346 JYT523305:JZE523346 KIP523305:KJA523346 KSL523305:KSW523346 LCH523305:LCS523346 LMD523305:LMO523346 LVZ523305:LWK523346 MFV523305:MGG523346 MPR523305:MQC523346 MZN523305:MZY523346 NJJ523305:NJU523346 NTF523305:NTQ523346 ODB523305:ODM523346 OMX523305:ONI523346 OWT523305:OXE523346 PGP523305:PHA523346 PQL523305:PQW523346 QAH523305:QAS523346 QKD523305:QKO523346 QTZ523305:QUK523346 RDV523305:REG523346 RNR523305:ROC523346 RXN523305:RXY523346 SHJ523305:SHU523346 SRF523305:SRQ523346 TBB523305:TBM523346 TKX523305:TLI523346 TUT523305:TVE523346 UEP523305:UFA523346 UOL523305:UOW523346 UYH523305:UYS523346 VID523305:VIO523346 VRZ523305:VSK523346 WBV523305:WCG523346 WLR523305:WMC523346 WVN523305:WVY523346 F588841:Q588882 JB588841:JM588882 SX588841:TI588882 ACT588841:ADE588882 AMP588841:ANA588882 AWL588841:AWW588882 BGH588841:BGS588882 BQD588841:BQO588882 BZZ588841:CAK588882 CJV588841:CKG588882 CTR588841:CUC588882 DDN588841:DDY588882 DNJ588841:DNU588882 DXF588841:DXQ588882 EHB588841:EHM588882 EQX588841:ERI588882 FAT588841:FBE588882 FKP588841:FLA588882 FUL588841:FUW588882 GEH588841:GES588882 GOD588841:GOO588882 GXZ588841:GYK588882 HHV588841:HIG588882 HRR588841:HSC588882 IBN588841:IBY588882 ILJ588841:ILU588882 IVF588841:IVQ588882 JFB588841:JFM588882 JOX588841:JPI588882 JYT588841:JZE588882 KIP588841:KJA588882 KSL588841:KSW588882 LCH588841:LCS588882 LMD588841:LMO588882 LVZ588841:LWK588882 MFV588841:MGG588882 MPR588841:MQC588882 MZN588841:MZY588882 NJJ588841:NJU588882 NTF588841:NTQ588882 ODB588841:ODM588882 OMX588841:ONI588882 OWT588841:OXE588882 PGP588841:PHA588882 PQL588841:PQW588882 QAH588841:QAS588882 QKD588841:QKO588882 QTZ588841:QUK588882 RDV588841:REG588882 RNR588841:ROC588882 RXN588841:RXY588882 SHJ588841:SHU588882 SRF588841:SRQ588882 TBB588841:TBM588882 TKX588841:TLI588882 TUT588841:TVE588882 UEP588841:UFA588882 UOL588841:UOW588882 UYH588841:UYS588882 VID588841:VIO588882 VRZ588841:VSK588882 WBV588841:WCG588882 WLR588841:WMC588882 WVN588841:WVY588882 F654377:Q654418 JB654377:JM654418 SX654377:TI654418 ACT654377:ADE654418 AMP654377:ANA654418 AWL654377:AWW654418 BGH654377:BGS654418 BQD654377:BQO654418 BZZ654377:CAK654418 CJV654377:CKG654418 CTR654377:CUC654418 DDN654377:DDY654418 DNJ654377:DNU654418 DXF654377:DXQ654418 EHB654377:EHM654418 EQX654377:ERI654418 FAT654377:FBE654418 FKP654377:FLA654418 FUL654377:FUW654418 GEH654377:GES654418 GOD654377:GOO654418 GXZ654377:GYK654418 HHV654377:HIG654418 HRR654377:HSC654418 IBN654377:IBY654418 ILJ654377:ILU654418 IVF654377:IVQ654418 JFB654377:JFM654418 JOX654377:JPI654418 JYT654377:JZE654418 KIP654377:KJA654418 KSL654377:KSW654418 LCH654377:LCS654418 LMD654377:LMO654418 LVZ654377:LWK654418 MFV654377:MGG654418 MPR654377:MQC654418 MZN654377:MZY654418 NJJ654377:NJU654418 NTF654377:NTQ654418 ODB654377:ODM654418 OMX654377:ONI654418 OWT654377:OXE654418 PGP654377:PHA654418 PQL654377:PQW654418 QAH654377:QAS654418 QKD654377:QKO654418 QTZ654377:QUK654418 RDV654377:REG654418 RNR654377:ROC654418 RXN654377:RXY654418 SHJ654377:SHU654418 SRF654377:SRQ654418 TBB654377:TBM654418 TKX654377:TLI654418 TUT654377:TVE654418 UEP654377:UFA654418 UOL654377:UOW654418 UYH654377:UYS654418 VID654377:VIO654418 VRZ654377:VSK654418 WBV654377:WCG654418 WLR654377:WMC654418 WVN654377:WVY654418 F719913:Q719954 JB719913:JM719954 SX719913:TI719954 ACT719913:ADE719954 AMP719913:ANA719954 AWL719913:AWW719954 BGH719913:BGS719954 BQD719913:BQO719954 BZZ719913:CAK719954 CJV719913:CKG719954 CTR719913:CUC719954 DDN719913:DDY719954 DNJ719913:DNU719954 DXF719913:DXQ719954 EHB719913:EHM719954 EQX719913:ERI719954 FAT719913:FBE719954 FKP719913:FLA719954 FUL719913:FUW719954 GEH719913:GES719954 GOD719913:GOO719954 GXZ719913:GYK719954 HHV719913:HIG719954 HRR719913:HSC719954 IBN719913:IBY719954 ILJ719913:ILU719954 IVF719913:IVQ719954 JFB719913:JFM719954 JOX719913:JPI719954 JYT719913:JZE719954 KIP719913:KJA719954 KSL719913:KSW719954 LCH719913:LCS719954 LMD719913:LMO719954 LVZ719913:LWK719954 MFV719913:MGG719954 MPR719913:MQC719954 MZN719913:MZY719954 NJJ719913:NJU719954 NTF719913:NTQ719954 ODB719913:ODM719954 OMX719913:ONI719954 OWT719913:OXE719954 PGP719913:PHA719954 PQL719913:PQW719954 QAH719913:QAS719954 QKD719913:QKO719954 QTZ719913:QUK719954 RDV719913:REG719954 RNR719913:ROC719954 RXN719913:RXY719954 SHJ719913:SHU719954 SRF719913:SRQ719954 TBB719913:TBM719954 TKX719913:TLI719954 TUT719913:TVE719954 UEP719913:UFA719954 UOL719913:UOW719954 UYH719913:UYS719954 VID719913:VIO719954 VRZ719913:VSK719954 WBV719913:WCG719954 WLR719913:WMC719954 WVN719913:WVY719954 F785449:Q785490 JB785449:JM785490 SX785449:TI785490 ACT785449:ADE785490 AMP785449:ANA785490 AWL785449:AWW785490 BGH785449:BGS785490 BQD785449:BQO785490 BZZ785449:CAK785490 CJV785449:CKG785490 CTR785449:CUC785490 DDN785449:DDY785490 DNJ785449:DNU785490 DXF785449:DXQ785490 EHB785449:EHM785490 EQX785449:ERI785490 FAT785449:FBE785490 FKP785449:FLA785490 FUL785449:FUW785490 GEH785449:GES785490 GOD785449:GOO785490 GXZ785449:GYK785490 HHV785449:HIG785490 HRR785449:HSC785490 IBN785449:IBY785490 ILJ785449:ILU785490 IVF785449:IVQ785490 JFB785449:JFM785490 JOX785449:JPI785490 JYT785449:JZE785490 KIP785449:KJA785490 KSL785449:KSW785490 LCH785449:LCS785490 LMD785449:LMO785490 LVZ785449:LWK785490 MFV785449:MGG785490 MPR785449:MQC785490 MZN785449:MZY785490 NJJ785449:NJU785490 NTF785449:NTQ785490 ODB785449:ODM785490 OMX785449:ONI785490 OWT785449:OXE785490 PGP785449:PHA785490 PQL785449:PQW785490 QAH785449:QAS785490 QKD785449:QKO785490 QTZ785449:QUK785490 RDV785449:REG785490 RNR785449:ROC785490 RXN785449:RXY785490 SHJ785449:SHU785490 SRF785449:SRQ785490 TBB785449:TBM785490 TKX785449:TLI785490 TUT785449:TVE785490 UEP785449:UFA785490 UOL785449:UOW785490 UYH785449:UYS785490 VID785449:VIO785490 VRZ785449:VSK785490 WBV785449:WCG785490 WLR785449:WMC785490 WVN785449:WVY785490 F850985:Q851026 JB850985:JM851026 SX850985:TI851026 ACT850985:ADE851026 AMP850985:ANA851026 AWL850985:AWW851026 BGH850985:BGS851026 BQD850985:BQO851026 BZZ850985:CAK851026 CJV850985:CKG851026 CTR850985:CUC851026 DDN850985:DDY851026 DNJ850985:DNU851026 DXF850985:DXQ851026 EHB850985:EHM851026 EQX850985:ERI851026 FAT850985:FBE851026 FKP850985:FLA851026 FUL850985:FUW851026 GEH850985:GES851026 GOD850985:GOO851026 GXZ850985:GYK851026 HHV850985:HIG851026 HRR850985:HSC851026 IBN850985:IBY851026 ILJ850985:ILU851026 IVF850985:IVQ851026 JFB850985:JFM851026 JOX850985:JPI851026 JYT850985:JZE851026 KIP850985:KJA851026 KSL850985:KSW851026 LCH850985:LCS851026 LMD850985:LMO851026 LVZ850985:LWK851026 MFV850985:MGG851026 MPR850985:MQC851026 MZN850985:MZY851026 NJJ850985:NJU851026 NTF850985:NTQ851026 ODB850985:ODM851026 OMX850985:ONI851026 OWT850985:OXE851026 PGP850985:PHA851026 PQL850985:PQW851026 QAH850985:QAS851026 QKD850985:QKO851026 QTZ850985:QUK851026 RDV850985:REG851026 RNR850985:ROC851026 RXN850985:RXY851026 SHJ850985:SHU851026 SRF850985:SRQ851026 TBB850985:TBM851026 TKX850985:TLI851026 TUT850985:TVE851026 UEP850985:UFA851026 UOL850985:UOW851026 UYH850985:UYS851026 VID850985:VIO851026 VRZ850985:VSK851026 WBV850985:WCG851026 WLR850985:WMC851026 WVN850985:WVY851026 F916521:Q916562 JB916521:JM916562 SX916521:TI916562 ACT916521:ADE916562 AMP916521:ANA916562 AWL916521:AWW916562 BGH916521:BGS916562 BQD916521:BQO916562 BZZ916521:CAK916562 CJV916521:CKG916562 CTR916521:CUC916562 DDN916521:DDY916562 DNJ916521:DNU916562 DXF916521:DXQ916562 EHB916521:EHM916562 EQX916521:ERI916562 FAT916521:FBE916562 FKP916521:FLA916562 FUL916521:FUW916562 GEH916521:GES916562 GOD916521:GOO916562 GXZ916521:GYK916562 HHV916521:HIG916562 HRR916521:HSC916562 IBN916521:IBY916562 ILJ916521:ILU916562 IVF916521:IVQ916562 JFB916521:JFM916562 JOX916521:JPI916562 JYT916521:JZE916562 KIP916521:KJA916562 KSL916521:KSW916562 LCH916521:LCS916562 LMD916521:LMO916562 LVZ916521:LWK916562 MFV916521:MGG916562 MPR916521:MQC916562 MZN916521:MZY916562 NJJ916521:NJU916562 NTF916521:NTQ916562 ODB916521:ODM916562 OMX916521:ONI916562 OWT916521:OXE916562 PGP916521:PHA916562 PQL916521:PQW916562 QAH916521:QAS916562 QKD916521:QKO916562 QTZ916521:QUK916562 RDV916521:REG916562 RNR916521:ROC916562 RXN916521:RXY916562 SHJ916521:SHU916562 SRF916521:SRQ916562 TBB916521:TBM916562 TKX916521:TLI916562 TUT916521:TVE916562 UEP916521:UFA916562 UOL916521:UOW916562 UYH916521:UYS916562 VID916521:VIO916562 VRZ916521:VSK916562 WBV916521:WCG916562 WLR916521:WMC916562 WVN916521:WVY916562 F982057:Q982098 JB982057:JM982098 SX982057:TI982098 ACT982057:ADE982098 AMP982057:ANA982098 AWL982057:AWW982098 BGH982057:BGS982098 BQD982057:BQO982098 BZZ982057:CAK982098 CJV982057:CKG982098 CTR982057:CUC982098 DDN982057:DDY982098 DNJ982057:DNU982098 DXF982057:DXQ982098 EHB982057:EHM982098 EQX982057:ERI982098 FAT982057:FBE982098 FKP982057:FLA982098 FUL982057:FUW982098 GEH982057:GES982098 GOD982057:GOO982098 GXZ982057:GYK982098 HHV982057:HIG982098 HRR982057:HSC982098 IBN982057:IBY982098 ILJ982057:ILU982098 IVF982057:IVQ982098 JFB982057:JFM982098 JOX982057:JPI982098 JYT982057:JZE982098 KIP982057:KJA982098 KSL982057:KSW982098 LCH982057:LCS982098 LMD982057:LMO982098 LVZ982057:LWK982098 MFV982057:MGG982098 MPR982057:MQC982098 MZN982057:MZY982098 NJJ982057:NJU982098 NTF982057:NTQ982098 ODB982057:ODM982098 OMX982057:ONI982098 OWT982057:OXE982098 PGP982057:PHA982098 PQL982057:PQW982098 QAH982057:QAS982098 QKD982057:QKO982098 QTZ982057:QUK982098 RDV982057:REG982098 RNR982057:ROC982098 RXN982057:RXY982098 SHJ982057:SHU982098 SRF982057:SRQ982098 TBB982057:TBM982098 TKX982057:TLI982098 TUT982057:TVE982098 UEP982057:UFA982098 UOL982057:UOW982098 UYH982057:UYS982098 VID982057:VIO982098 VRZ982057:VSK982098 WBV982057:WCG982098 WLR982057:WMC982098 WVN982057:WVY982098 F64622:Q64661 JB64622:JM64661 SX64622:TI64661 ACT64622:ADE64661 AMP64622:ANA64661 AWL64622:AWW64661 BGH64622:BGS64661 BQD64622:BQO64661 BZZ64622:CAK64661 CJV64622:CKG64661 CTR64622:CUC64661 DDN64622:DDY64661 DNJ64622:DNU64661 DXF64622:DXQ64661 EHB64622:EHM64661 EQX64622:ERI64661 FAT64622:FBE64661 FKP64622:FLA64661 FUL64622:FUW64661 GEH64622:GES64661 GOD64622:GOO64661 GXZ64622:GYK64661 HHV64622:HIG64661 HRR64622:HSC64661 IBN64622:IBY64661 ILJ64622:ILU64661 IVF64622:IVQ64661 JFB64622:JFM64661 JOX64622:JPI64661 JYT64622:JZE64661 KIP64622:KJA64661 KSL64622:KSW64661 LCH64622:LCS64661 LMD64622:LMO64661 LVZ64622:LWK64661 MFV64622:MGG64661 MPR64622:MQC64661 MZN64622:MZY64661 NJJ64622:NJU64661 NTF64622:NTQ64661 ODB64622:ODM64661 OMX64622:ONI64661 OWT64622:OXE64661 PGP64622:PHA64661 PQL64622:PQW64661 QAH64622:QAS64661 QKD64622:QKO64661 QTZ64622:QUK64661 RDV64622:REG64661 RNR64622:ROC64661 RXN64622:RXY64661 SHJ64622:SHU64661 SRF64622:SRQ64661 TBB64622:TBM64661 TKX64622:TLI64661 TUT64622:TVE64661 UEP64622:UFA64661 UOL64622:UOW64661 UYH64622:UYS64661 VID64622:VIO64661 VRZ64622:VSK64661 WBV64622:WCG64661 WLR64622:WMC64661 WVN64622:WVY64661 F130158:Q130197 JB130158:JM130197 SX130158:TI130197 ACT130158:ADE130197 AMP130158:ANA130197 AWL130158:AWW130197 BGH130158:BGS130197 BQD130158:BQO130197 BZZ130158:CAK130197 CJV130158:CKG130197 CTR130158:CUC130197 DDN130158:DDY130197 DNJ130158:DNU130197 DXF130158:DXQ130197 EHB130158:EHM130197 EQX130158:ERI130197 FAT130158:FBE130197 FKP130158:FLA130197 FUL130158:FUW130197 GEH130158:GES130197 GOD130158:GOO130197 GXZ130158:GYK130197 HHV130158:HIG130197 HRR130158:HSC130197 IBN130158:IBY130197 ILJ130158:ILU130197 IVF130158:IVQ130197 JFB130158:JFM130197 JOX130158:JPI130197 JYT130158:JZE130197 KIP130158:KJA130197 KSL130158:KSW130197 LCH130158:LCS130197 LMD130158:LMO130197 LVZ130158:LWK130197 MFV130158:MGG130197 MPR130158:MQC130197 MZN130158:MZY130197 NJJ130158:NJU130197 NTF130158:NTQ130197 ODB130158:ODM130197 OMX130158:ONI130197 OWT130158:OXE130197 PGP130158:PHA130197 PQL130158:PQW130197 QAH130158:QAS130197 QKD130158:QKO130197 QTZ130158:QUK130197 RDV130158:REG130197 RNR130158:ROC130197 RXN130158:RXY130197 SHJ130158:SHU130197 SRF130158:SRQ130197 TBB130158:TBM130197 TKX130158:TLI130197 TUT130158:TVE130197 UEP130158:UFA130197 UOL130158:UOW130197 UYH130158:UYS130197 VID130158:VIO130197 VRZ130158:VSK130197 WBV130158:WCG130197 WLR130158:WMC130197 WVN130158:WVY130197 F195694:Q195733 JB195694:JM195733 SX195694:TI195733 ACT195694:ADE195733 AMP195694:ANA195733 AWL195694:AWW195733 BGH195694:BGS195733 BQD195694:BQO195733 BZZ195694:CAK195733 CJV195694:CKG195733 CTR195694:CUC195733 DDN195694:DDY195733 DNJ195694:DNU195733 DXF195694:DXQ195733 EHB195694:EHM195733 EQX195694:ERI195733 FAT195694:FBE195733 FKP195694:FLA195733 FUL195694:FUW195733 GEH195694:GES195733 GOD195694:GOO195733 GXZ195694:GYK195733 HHV195694:HIG195733 HRR195694:HSC195733 IBN195694:IBY195733 ILJ195694:ILU195733 IVF195694:IVQ195733 JFB195694:JFM195733 JOX195694:JPI195733 JYT195694:JZE195733 KIP195694:KJA195733 KSL195694:KSW195733 LCH195694:LCS195733 LMD195694:LMO195733 LVZ195694:LWK195733 MFV195694:MGG195733 MPR195694:MQC195733 MZN195694:MZY195733 NJJ195694:NJU195733 NTF195694:NTQ195733 ODB195694:ODM195733 OMX195694:ONI195733 OWT195694:OXE195733 PGP195694:PHA195733 PQL195694:PQW195733 QAH195694:QAS195733 QKD195694:QKO195733 QTZ195694:QUK195733 RDV195694:REG195733 RNR195694:ROC195733 RXN195694:RXY195733 SHJ195694:SHU195733 SRF195694:SRQ195733 TBB195694:TBM195733 TKX195694:TLI195733 TUT195694:TVE195733 UEP195694:UFA195733 UOL195694:UOW195733 UYH195694:UYS195733 VID195694:VIO195733 VRZ195694:VSK195733 WBV195694:WCG195733 WLR195694:WMC195733 WVN195694:WVY195733 F261230:Q261269 JB261230:JM261269 SX261230:TI261269 ACT261230:ADE261269 AMP261230:ANA261269 AWL261230:AWW261269 BGH261230:BGS261269 BQD261230:BQO261269 BZZ261230:CAK261269 CJV261230:CKG261269 CTR261230:CUC261269 DDN261230:DDY261269 DNJ261230:DNU261269 DXF261230:DXQ261269 EHB261230:EHM261269 EQX261230:ERI261269 FAT261230:FBE261269 FKP261230:FLA261269 FUL261230:FUW261269 GEH261230:GES261269 GOD261230:GOO261269 GXZ261230:GYK261269 HHV261230:HIG261269 HRR261230:HSC261269 IBN261230:IBY261269 ILJ261230:ILU261269 IVF261230:IVQ261269 JFB261230:JFM261269 JOX261230:JPI261269 JYT261230:JZE261269 KIP261230:KJA261269 KSL261230:KSW261269 LCH261230:LCS261269 LMD261230:LMO261269 LVZ261230:LWK261269 MFV261230:MGG261269 MPR261230:MQC261269 MZN261230:MZY261269 NJJ261230:NJU261269 NTF261230:NTQ261269 ODB261230:ODM261269 OMX261230:ONI261269 OWT261230:OXE261269 PGP261230:PHA261269 PQL261230:PQW261269 QAH261230:QAS261269 QKD261230:QKO261269 QTZ261230:QUK261269 RDV261230:REG261269 RNR261230:ROC261269 RXN261230:RXY261269 SHJ261230:SHU261269 SRF261230:SRQ261269 TBB261230:TBM261269 TKX261230:TLI261269 TUT261230:TVE261269 UEP261230:UFA261269 UOL261230:UOW261269 UYH261230:UYS261269 VID261230:VIO261269 VRZ261230:VSK261269 WBV261230:WCG261269 WLR261230:WMC261269 WVN261230:WVY261269 F326766:Q326805 JB326766:JM326805 SX326766:TI326805 ACT326766:ADE326805 AMP326766:ANA326805 AWL326766:AWW326805 BGH326766:BGS326805 BQD326766:BQO326805 BZZ326766:CAK326805 CJV326766:CKG326805 CTR326766:CUC326805 DDN326766:DDY326805 DNJ326766:DNU326805 DXF326766:DXQ326805 EHB326766:EHM326805 EQX326766:ERI326805 FAT326766:FBE326805 FKP326766:FLA326805 FUL326766:FUW326805 GEH326766:GES326805 GOD326766:GOO326805 GXZ326766:GYK326805 HHV326766:HIG326805 HRR326766:HSC326805 IBN326766:IBY326805 ILJ326766:ILU326805 IVF326766:IVQ326805 JFB326766:JFM326805 JOX326766:JPI326805 JYT326766:JZE326805 KIP326766:KJA326805 KSL326766:KSW326805 LCH326766:LCS326805 LMD326766:LMO326805 LVZ326766:LWK326805 MFV326766:MGG326805 MPR326766:MQC326805 MZN326766:MZY326805 NJJ326766:NJU326805 NTF326766:NTQ326805 ODB326766:ODM326805 OMX326766:ONI326805 OWT326766:OXE326805 PGP326766:PHA326805 PQL326766:PQW326805 QAH326766:QAS326805 QKD326766:QKO326805 QTZ326766:QUK326805 RDV326766:REG326805 RNR326766:ROC326805 RXN326766:RXY326805 SHJ326766:SHU326805 SRF326766:SRQ326805 TBB326766:TBM326805 TKX326766:TLI326805 TUT326766:TVE326805 UEP326766:UFA326805 UOL326766:UOW326805 UYH326766:UYS326805 VID326766:VIO326805 VRZ326766:VSK326805 WBV326766:WCG326805 WLR326766:WMC326805 WVN326766:WVY326805 F392302:Q392341 JB392302:JM392341 SX392302:TI392341 ACT392302:ADE392341 AMP392302:ANA392341 AWL392302:AWW392341 BGH392302:BGS392341 BQD392302:BQO392341 BZZ392302:CAK392341 CJV392302:CKG392341 CTR392302:CUC392341 DDN392302:DDY392341 DNJ392302:DNU392341 DXF392302:DXQ392341 EHB392302:EHM392341 EQX392302:ERI392341 FAT392302:FBE392341 FKP392302:FLA392341 FUL392302:FUW392341 GEH392302:GES392341 GOD392302:GOO392341 GXZ392302:GYK392341 HHV392302:HIG392341 HRR392302:HSC392341 IBN392302:IBY392341 ILJ392302:ILU392341 IVF392302:IVQ392341 JFB392302:JFM392341 JOX392302:JPI392341 JYT392302:JZE392341 KIP392302:KJA392341 KSL392302:KSW392341 LCH392302:LCS392341 LMD392302:LMO392341 LVZ392302:LWK392341 MFV392302:MGG392341 MPR392302:MQC392341 MZN392302:MZY392341 NJJ392302:NJU392341 NTF392302:NTQ392341 ODB392302:ODM392341 OMX392302:ONI392341 OWT392302:OXE392341 PGP392302:PHA392341 PQL392302:PQW392341 QAH392302:QAS392341 QKD392302:QKO392341 QTZ392302:QUK392341 RDV392302:REG392341 RNR392302:ROC392341 RXN392302:RXY392341 SHJ392302:SHU392341 SRF392302:SRQ392341 TBB392302:TBM392341 TKX392302:TLI392341 TUT392302:TVE392341 UEP392302:UFA392341 UOL392302:UOW392341 UYH392302:UYS392341 VID392302:VIO392341 VRZ392302:VSK392341 WBV392302:WCG392341 WLR392302:WMC392341 WVN392302:WVY392341 F457838:Q457877 JB457838:JM457877 SX457838:TI457877 ACT457838:ADE457877 AMP457838:ANA457877 AWL457838:AWW457877 BGH457838:BGS457877 BQD457838:BQO457877 BZZ457838:CAK457877 CJV457838:CKG457877 CTR457838:CUC457877 DDN457838:DDY457877 DNJ457838:DNU457877 DXF457838:DXQ457877 EHB457838:EHM457877 EQX457838:ERI457877 FAT457838:FBE457877 FKP457838:FLA457877 FUL457838:FUW457877 GEH457838:GES457877 GOD457838:GOO457877 GXZ457838:GYK457877 HHV457838:HIG457877 HRR457838:HSC457877 IBN457838:IBY457877 ILJ457838:ILU457877 IVF457838:IVQ457877 JFB457838:JFM457877 JOX457838:JPI457877 JYT457838:JZE457877 KIP457838:KJA457877 KSL457838:KSW457877 LCH457838:LCS457877 LMD457838:LMO457877 LVZ457838:LWK457877 MFV457838:MGG457877 MPR457838:MQC457877 MZN457838:MZY457877 NJJ457838:NJU457877 NTF457838:NTQ457877 ODB457838:ODM457877 OMX457838:ONI457877 OWT457838:OXE457877 PGP457838:PHA457877 PQL457838:PQW457877 QAH457838:QAS457877 QKD457838:QKO457877 QTZ457838:QUK457877 RDV457838:REG457877 RNR457838:ROC457877 RXN457838:RXY457877 SHJ457838:SHU457877 SRF457838:SRQ457877 TBB457838:TBM457877 TKX457838:TLI457877 TUT457838:TVE457877 UEP457838:UFA457877 UOL457838:UOW457877 UYH457838:UYS457877 VID457838:VIO457877 VRZ457838:VSK457877 WBV457838:WCG457877 WLR457838:WMC457877 WVN457838:WVY457877 F523374:Q523413 JB523374:JM523413 SX523374:TI523413 ACT523374:ADE523413 AMP523374:ANA523413 AWL523374:AWW523413 BGH523374:BGS523413 BQD523374:BQO523413 BZZ523374:CAK523413 CJV523374:CKG523413 CTR523374:CUC523413 DDN523374:DDY523413 DNJ523374:DNU523413 DXF523374:DXQ523413 EHB523374:EHM523413 EQX523374:ERI523413 FAT523374:FBE523413 FKP523374:FLA523413 FUL523374:FUW523413 GEH523374:GES523413 GOD523374:GOO523413 GXZ523374:GYK523413 HHV523374:HIG523413 HRR523374:HSC523413 IBN523374:IBY523413 ILJ523374:ILU523413 IVF523374:IVQ523413 JFB523374:JFM523413 JOX523374:JPI523413 JYT523374:JZE523413 KIP523374:KJA523413 KSL523374:KSW523413 LCH523374:LCS523413 LMD523374:LMO523413 LVZ523374:LWK523413 MFV523374:MGG523413 MPR523374:MQC523413 MZN523374:MZY523413 NJJ523374:NJU523413 NTF523374:NTQ523413 ODB523374:ODM523413 OMX523374:ONI523413 OWT523374:OXE523413 PGP523374:PHA523413 PQL523374:PQW523413 QAH523374:QAS523413 QKD523374:QKO523413 QTZ523374:QUK523413 RDV523374:REG523413 RNR523374:ROC523413 RXN523374:RXY523413 SHJ523374:SHU523413 SRF523374:SRQ523413 TBB523374:TBM523413 TKX523374:TLI523413 TUT523374:TVE523413 UEP523374:UFA523413 UOL523374:UOW523413 UYH523374:UYS523413 VID523374:VIO523413 VRZ523374:VSK523413 WBV523374:WCG523413 WLR523374:WMC523413 WVN523374:WVY523413 F588910:Q588949 JB588910:JM588949 SX588910:TI588949 ACT588910:ADE588949 AMP588910:ANA588949 AWL588910:AWW588949 BGH588910:BGS588949 BQD588910:BQO588949 BZZ588910:CAK588949 CJV588910:CKG588949 CTR588910:CUC588949 DDN588910:DDY588949 DNJ588910:DNU588949 DXF588910:DXQ588949 EHB588910:EHM588949 EQX588910:ERI588949 FAT588910:FBE588949 FKP588910:FLA588949 FUL588910:FUW588949 GEH588910:GES588949 GOD588910:GOO588949 GXZ588910:GYK588949 HHV588910:HIG588949 HRR588910:HSC588949 IBN588910:IBY588949 ILJ588910:ILU588949 IVF588910:IVQ588949 JFB588910:JFM588949 JOX588910:JPI588949 JYT588910:JZE588949 KIP588910:KJA588949 KSL588910:KSW588949 LCH588910:LCS588949 LMD588910:LMO588949 LVZ588910:LWK588949 MFV588910:MGG588949 MPR588910:MQC588949 MZN588910:MZY588949 NJJ588910:NJU588949 NTF588910:NTQ588949 ODB588910:ODM588949 OMX588910:ONI588949 OWT588910:OXE588949 PGP588910:PHA588949 PQL588910:PQW588949 QAH588910:QAS588949 QKD588910:QKO588949 QTZ588910:QUK588949 RDV588910:REG588949 RNR588910:ROC588949 RXN588910:RXY588949 SHJ588910:SHU588949 SRF588910:SRQ588949 TBB588910:TBM588949 TKX588910:TLI588949 TUT588910:TVE588949 UEP588910:UFA588949 UOL588910:UOW588949 UYH588910:UYS588949 VID588910:VIO588949 VRZ588910:VSK588949 WBV588910:WCG588949 WLR588910:WMC588949 WVN588910:WVY588949 F654446:Q654485 JB654446:JM654485 SX654446:TI654485 ACT654446:ADE654485 AMP654446:ANA654485 AWL654446:AWW654485 BGH654446:BGS654485 BQD654446:BQO654485 BZZ654446:CAK654485 CJV654446:CKG654485 CTR654446:CUC654485 DDN654446:DDY654485 DNJ654446:DNU654485 DXF654446:DXQ654485 EHB654446:EHM654485 EQX654446:ERI654485 FAT654446:FBE654485 FKP654446:FLA654485 FUL654446:FUW654485 GEH654446:GES654485 GOD654446:GOO654485 GXZ654446:GYK654485 HHV654446:HIG654485 HRR654446:HSC654485 IBN654446:IBY654485 ILJ654446:ILU654485 IVF654446:IVQ654485 JFB654446:JFM654485 JOX654446:JPI654485 JYT654446:JZE654485 KIP654446:KJA654485 KSL654446:KSW654485 LCH654446:LCS654485 LMD654446:LMO654485 LVZ654446:LWK654485 MFV654446:MGG654485 MPR654446:MQC654485 MZN654446:MZY654485 NJJ654446:NJU654485 NTF654446:NTQ654485 ODB654446:ODM654485 OMX654446:ONI654485 OWT654446:OXE654485 PGP654446:PHA654485 PQL654446:PQW654485 QAH654446:QAS654485 QKD654446:QKO654485 QTZ654446:QUK654485 RDV654446:REG654485 RNR654446:ROC654485 RXN654446:RXY654485 SHJ654446:SHU654485 SRF654446:SRQ654485 TBB654446:TBM654485 TKX654446:TLI654485 TUT654446:TVE654485 UEP654446:UFA654485 UOL654446:UOW654485 UYH654446:UYS654485 VID654446:VIO654485 VRZ654446:VSK654485 WBV654446:WCG654485 WLR654446:WMC654485 WVN654446:WVY654485 F719982:Q720021 JB719982:JM720021 SX719982:TI720021 ACT719982:ADE720021 AMP719982:ANA720021 AWL719982:AWW720021 BGH719982:BGS720021 BQD719982:BQO720021 BZZ719982:CAK720021 CJV719982:CKG720021 CTR719982:CUC720021 DDN719982:DDY720021 DNJ719982:DNU720021 DXF719982:DXQ720021 EHB719982:EHM720021 EQX719982:ERI720021 FAT719982:FBE720021 FKP719982:FLA720021 FUL719982:FUW720021 GEH719982:GES720021 GOD719982:GOO720021 GXZ719982:GYK720021 HHV719982:HIG720021 HRR719982:HSC720021 IBN719982:IBY720021 ILJ719982:ILU720021 IVF719982:IVQ720021 JFB719982:JFM720021 JOX719982:JPI720021 JYT719982:JZE720021 KIP719982:KJA720021 KSL719982:KSW720021 LCH719982:LCS720021 LMD719982:LMO720021 LVZ719982:LWK720021 MFV719982:MGG720021 MPR719982:MQC720021 MZN719982:MZY720021 NJJ719982:NJU720021 NTF719982:NTQ720021 ODB719982:ODM720021 OMX719982:ONI720021 OWT719982:OXE720021 PGP719982:PHA720021 PQL719982:PQW720021 QAH719982:QAS720021 QKD719982:QKO720021 QTZ719982:QUK720021 RDV719982:REG720021 RNR719982:ROC720021 RXN719982:RXY720021 SHJ719982:SHU720021 SRF719982:SRQ720021 TBB719982:TBM720021 TKX719982:TLI720021 TUT719982:TVE720021 UEP719982:UFA720021 UOL719982:UOW720021 UYH719982:UYS720021 VID719982:VIO720021 VRZ719982:VSK720021 WBV719982:WCG720021 WLR719982:WMC720021 WVN719982:WVY720021 F785518:Q785557 JB785518:JM785557 SX785518:TI785557 ACT785518:ADE785557 AMP785518:ANA785557 AWL785518:AWW785557 BGH785518:BGS785557 BQD785518:BQO785557 BZZ785518:CAK785557 CJV785518:CKG785557 CTR785518:CUC785557 DDN785518:DDY785557 DNJ785518:DNU785557 DXF785518:DXQ785557 EHB785518:EHM785557 EQX785518:ERI785557 FAT785518:FBE785557 FKP785518:FLA785557 FUL785518:FUW785557 GEH785518:GES785557 GOD785518:GOO785557 GXZ785518:GYK785557 HHV785518:HIG785557 HRR785518:HSC785557 IBN785518:IBY785557 ILJ785518:ILU785557 IVF785518:IVQ785557 JFB785518:JFM785557 JOX785518:JPI785557 JYT785518:JZE785557 KIP785518:KJA785557 KSL785518:KSW785557 LCH785518:LCS785557 LMD785518:LMO785557 LVZ785518:LWK785557 MFV785518:MGG785557 MPR785518:MQC785557 MZN785518:MZY785557 NJJ785518:NJU785557 NTF785518:NTQ785557 ODB785518:ODM785557 OMX785518:ONI785557 OWT785518:OXE785557 PGP785518:PHA785557 PQL785518:PQW785557 QAH785518:QAS785557 QKD785518:QKO785557 QTZ785518:QUK785557 RDV785518:REG785557 RNR785518:ROC785557 RXN785518:RXY785557 SHJ785518:SHU785557 SRF785518:SRQ785557 TBB785518:TBM785557 TKX785518:TLI785557 TUT785518:TVE785557 UEP785518:UFA785557 UOL785518:UOW785557 UYH785518:UYS785557 VID785518:VIO785557 VRZ785518:VSK785557 WBV785518:WCG785557 WLR785518:WMC785557 WVN785518:WVY785557 F851054:Q851093 JB851054:JM851093 SX851054:TI851093 ACT851054:ADE851093 AMP851054:ANA851093 AWL851054:AWW851093 BGH851054:BGS851093 BQD851054:BQO851093 BZZ851054:CAK851093 CJV851054:CKG851093 CTR851054:CUC851093 DDN851054:DDY851093 DNJ851054:DNU851093 DXF851054:DXQ851093 EHB851054:EHM851093 EQX851054:ERI851093 FAT851054:FBE851093 FKP851054:FLA851093 FUL851054:FUW851093 GEH851054:GES851093 GOD851054:GOO851093 GXZ851054:GYK851093 HHV851054:HIG851093 HRR851054:HSC851093 IBN851054:IBY851093 ILJ851054:ILU851093 IVF851054:IVQ851093 JFB851054:JFM851093 JOX851054:JPI851093 JYT851054:JZE851093 KIP851054:KJA851093 KSL851054:KSW851093 LCH851054:LCS851093 LMD851054:LMO851093 LVZ851054:LWK851093 MFV851054:MGG851093 MPR851054:MQC851093 MZN851054:MZY851093 NJJ851054:NJU851093 NTF851054:NTQ851093 ODB851054:ODM851093 OMX851054:ONI851093 OWT851054:OXE851093 PGP851054:PHA851093 PQL851054:PQW851093 QAH851054:QAS851093 QKD851054:QKO851093 QTZ851054:QUK851093 RDV851054:REG851093 RNR851054:ROC851093 RXN851054:RXY851093 SHJ851054:SHU851093 SRF851054:SRQ851093 TBB851054:TBM851093 TKX851054:TLI851093 TUT851054:TVE851093 UEP851054:UFA851093 UOL851054:UOW851093 UYH851054:UYS851093 VID851054:VIO851093 VRZ851054:VSK851093 WBV851054:WCG851093 WLR851054:WMC851093 WVN851054:WVY851093 F916590:Q916629 JB916590:JM916629 SX916590:TI916629 ACT916590:ADE916629 AMP916590:ANA916629 AWL916590:AWW916629 BGH916590:BGS916629 BQD916590:BQO916629 BZZ916590:CAK916629 CJV916590:CKG916629 CTR916590:CUC916629 DDN916590:DDY916629 DNJ916590:DNU916629 DXF916590:DXQ916629 EHB916590:EHM916629 EQX916590:ERI916629 FAT916590:FBE916629 FKP916590:FLA916629 FUL916590:FUW916629 GEH916590:GES916629 GOD916590:GOO916629 GXZ916590:GYK916629 HHV916590:HIG916629 HRR916590:HSC916629 IBN916590:IBY916629 ILJ916590:ILU916629 IVF916590:IVQ916629 JFB916590:JFM916629 JOX916590:JPI916629 JYT916590:JZE916629 KIP916590:KJA916629 KSL916590:KSW916629 LCH916590:LCS916629 LMD916590:LMO916629 LVZ916590:LWK916629 MFV916590:MGG916629 MPR916590:MQC916629 MZN916590:MZY916629 NJJ916590:NJU916629 NTF916590:NTQ916629 ODB916590:ODM916629 OMX916590:ONI916629 OWT916590:OXE916629 PGP916590:PHA916629 PQL916590:PQW916629 QAH916590:QAS916629 QKD916590:QKO916629 QTZ916590:QUK916629 RDV916590:REG916629 RNR916590:ROC916629 RXN916590:RXY916629 SHJ916590:SHU916629 SRF916590:SRQ916629 TBB916590:TBM916629 TKX916590:TLI916629 TUT916590:TVE916629 UEP916590:UFA916629 UOL916590:UOW916629 UYH916590:UYS916629 VID916590:VIO916629 VRZ916590:VSK916629 WBV916590:WCG916629 WLR916590:WMC916629 WVN916590:WVY916629 F982126:Q982165 JB982126:JM982165 SX982126:TI982165 ACT982126:ADE982165 AMP982126:ANA982165 AWL982126:AWW982165 BGH982126:BGS982165 BQD982126:BQO982165 BZZ982126:CAK982165 CJV982126:CKG982165 CTR982126:CUC982165 DDN982126:DDY982165 DNJ982126:DNU982165 DXF982126:DXQ982165 EHB982126:EHM982165 EQX982126:ERI982165 FAT982126:FBE982165 FKP982126:FLA982165 FUL982126:FUW982165 GEH982126:GES982165 GOD982126:GOO982165 GXZ982126:GYK982165 HHV982126:HIG982165 HRR982126:HSC982165 IBN982126:IBY982165 ILJ982126:ILU982165 IVF982126:IVQ982165 JFB982126:JFM982165 JOX982126:JPI982165 JYT982126:JZE982165 KIP982126:KJA982165 KSL982126:KSW982165 LCH982126:LCS982165 LMD982126:LMO982165 LVZ982126:LWK982165 MFV982126:MGG982165 MPR982126:MQC982165 MZN982126:MZY982165 NJJ982126:NJU982165 NTF982126:NTQ982165 ODB982126:ODM982165 OMX982126:ONI982165 OWT982126:OXE982165 PGP982126:PHA982165 PQL982126:PQW982165 QAH982126:QAS982165 QKD982126:QKO982165 QTZ982126:QUK982165 RDV982126:REG982165 RNR982126:ROC982165 RXN982126:RXY982165 SHJ982126:SHU982165 SRF982126:SRQ982165 TBB982126:TBM982165 TKX982126:TLI982165 TUT982126:TVE982165 UEP982126:UFA982165 UOL982126:UOW982165 UYH982126:UYS982165 VID982126:VIO982165 VRZ982126:VSK982165 WBV982126:WCG982165 WLR982126:WMC982165 WVN982126:WVY982165 JB9:JM46 SX9:TI46 ACT9:ADE46 AMP9:ANA46 AWL9:AWW46 BGH9:BGS46 BQD9:BQO46 BZZ9:CAK46 CJV9:CKG46 CTR9:CUC46 DDN9:DDY46 DNJ9:DNU46 DXF9:DXQ46 EHB9:EHM46 EQX9:ERI46 FAT9:FBE46 FKP9:FLA46 FUL9:FUW46 GEH9:GES46 GOD9:GOO46 GXZ9:GYK46 HHV9:HIG46 HRR9:HSC46 IBN9:IBY46 ILJ9:ILU46 IVF9:IVQ46 JFB9:JFM46 JOX9:JPI46 JYT9:JZE46 KIP9:KJA46 KSL9:KSW46 LCH9:LCS46 LMD9:LMO46 LVZ9:LWK46 MFV9:MGG46 MPR9:MQC46 MZN9:MZY46 NJJ9:NJU46 NTF9:NTQ46 ODB9:ODM46 OMX9:ONI46 OWT9:OXE46 PGP9:PHA46 PQL9:PQW46 QAH9:QAS46 QKD9:QKO46 QTZ9:QUK46 RDV9:REG46 RNR9:ROC46 RXN9:RXY46 SHJ9:SHU46 SRF9:SRQ46 TBB9:TBM46 TKX9:TLI46 TUT9:TVE46 UEP9:UFA46 UOL9:UOW46 UYH9:UYS46 VID9:VIO46 VRZ9:VSK46 WBV9:WCG46 WLR9:WMC46 WVN9:WVY46 WVN74:WVY111 WLR74:WMC111 WBV74:WCG111 VRZ74:VSK111 VID74:VIO111 UYH74:UYS111 UOL74:UOW111 UEP74:UFA111 TUT74:TVE111 TKX74:TLI111 TBB74:TBM111 SRF74:SRQ111 SHJ74:SHU111 RXN74:RXY111 RNR74:ROC111 RDV74:REG111 QTZ74:QUK111 QKD74:QKO111 QAH74:QAS111 PQL74:PQW111 PGP74:PHA111 OWT74:OXE111 OMX74:ONI111 ODB74:ODM111 NTF74:NTQ111 NJJ74:NJU111 MZN74:MZY111 MPR74:MQC111 MFV74:MGG111 LVZ74:LWK111 LMD74:LMO111 LCH74:LCS111 KSL74:KSW111 KIP74:KJA111 JYT74:JZE111 JOX74:JPI111 JFB74:JFM111 IVF74:IVQ111 ILJ74:ILU111 IBN74:IBY111 HRR74:HSC111 HHV74:HIG111 GXZ74:GYK111 GOD74:GOO111 GEH74:GES111 FUL74:FUW111 FKP74:FLA111 FAT74:FBE111 EQX74:ERI111 EHB74:EHM111 DXF74:DXQ111 DNJ74:DNU111 DDN74:DDY111 CTR74:CUC111 CJV74:CKG111 BZZ74:CAK111 BQD74:BQO111 BGH74:BGS111 AWL74:AWW111 AMP74:ANA111 ACT74:ADE111 SX74:TI111 JB74:JM111 F9:Q46 F74:Q97 F99:Q111 K98:Q98 F98:I98" xr:uid="{53689A2E-87D4-428D-B606-7FCEA43ADCC9}">
      <formula1>0</formula1>
      <formula2>100</formula2>
    </dataValidation>
  </dataValidations>
  <pageMargins left="0.82677165354330717" right="0.15748031496062992" top="0.55118110236220474" bottom="0.74803149606299213" header="0.31496062992125984" footer="0.31496062992125984"/>
  <pageSetup paperSize="5" scale="55" fitToWidth="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378"/>
  <sheetViews>
    <sheetView workbookViewId="0">
      <selection activeCell="H12" sqref="H12"/>
    </sheetView>
  </sheetViews>
  <sheetFormatPr baseColWidth="10" defaultColWidth="11.42578125" defaultRowHeight="15" x14ac:dyDescent="0.25"/>
  <cols>
    <col min="1" max="1" width="2.5703125" style="56" customWidth="1"/>
    <col min="2" max="6" width="4.28515625" hidden="1" customWidth="1"/>
    <col min="7" max="7" width="18.85546875" style="287" bestFit="1" customWidth="1"/>
    <col min="8" max="8" width="33.85546875" style="287" customWidth="1"/>
    <col min="9" max="9" width="16.42578125" style="287" customWidth="1"/>
    <col min="10" max="10" width="18.28515625" style="287" customWidth="1"/>
    <col min="11" max="11" width="14" style="288" customWidth="1"/>
    <col min="12" max="12" width="15.42578125" style="287" customWidth="1"/>
    <col min="13" max="13" width="13.7109375" style="287" customWidth="1"/>
    <col min="14" max="14" width="22.42578125" style="287" customWidth="1"/>
    <col min="15" max="43" width="11.42578125" style="56"/>
  </cols>
  <sheetData>
    <row r="1" spans="2:21" s="56" customFormat="1" ht="15.75" x14ac:dyDescent="0.25">
      <c r="G1" s="270"/>
      <c r="H1" s="271"/>
      <c r="I1" s="271"/>
      <c r="J1" s="271"/>
      <c r="K1" s="272"/>
      <c r="L1" s="271"/>
      <c r="M1" s="271"/>
      <c r="N1" s="271"/>
      <c r="O1" s="252" t="s">
        <v>291</v>
      </c>
    </row>
    <row r="2" spans="2:21" s="56" customFormat="1" ht="15.75" x14ac:dyDescent="0.25">
      <c r="G2" s="438" t="s">
        <v>278</v>
      </c>
      <c r="H2" s="438"/>
      <c r="I2" s="438"/>
      <c r="J2" s="438"/>
      <c r="K2" s="438"/>
      <c r="L2" s="438"/>
      <c r="M2" s="438"/>
      <c r="N2" s="438"/>
      <c r="O2" s="438"/>
      <c r="P2" s="438"/>
      <c r="Q2" s="274"/>
      <c r="R2" s="275"/>
      <c r="S2" s="276" t="s">
        <v>290</v>
      </c>
      <c r="T2" s="275"/>
      <c r="U2" s="277"/>
    </row>
    <row r="3" spans="2:21" s="56" customFormat="1" x14ac:dyDescent="0.25">
      <c r="G3" s="439" t="s">
        <v>279</v>
      </c>
      <c r="H3" s="439"/>
      <c r="I3" s="439"/>
      <c r="J3" s="439"/>
      <c r="K3" s="439"/>
      <c r="L3" s="439"/>
      <c r="M3" s="439"/>
      <c r="N3" s="439"/>
      <c r="O3" s="439"/>
      <c r="P3" s="439"/>
      <c r="Q3" s="274"/>
      <c r="R3" s="275"/>
      <c r="S3" s="276" t="s">
        <v>40</v>
      </c>
      <c r="T3" s="275"/>
      <c r="U3" s="277"/>
    </row>
    <row r="4" spans="2:21" s="56" customFormat="1" x14ac:dyDescent="0.2">
      <c r="G4" s="440" t="s">
        <v>933</v>
      </c>
      <c r="H4" s="440"/>
      <c r="I4" s="440"/>
      <c r="J4" s="440"/>
      <c r="K4" s="440"/>
      <c r="L4" s="440"/>
      <c r="M4" s="440"/>
      <c r="N4" s="440"/>
      <c r="O4" s="440"/>
      <c r="P4" s="440"/>
      <c r="Q4" s="274"/>
      <c r="R4" s="275"/>
      <c r="S4" s="276" t="s">
        <v>231</v>
      </c>
      <c r="T4" s="275"/>
      <c r="U4" s="277"/>
    </row>
    <row r="5" spans="2:21" s="56" customFormat="1" x14ac:dyDescent="0.25">
      <c r="H5" s="273"/>
      <c r="I5" s="295"/>
      <c r="J5" s="437">
        <f>+PPNE1!C5</f>
        <v>2023</v>
      </c>
      <c r="K5" s="437"/>
      <c r="L5" s="273"/>
      <c r="M5" s="273"/>
      <c r="N5" s="273"/>
      <c r="O5" s="273"/>
      <c r="P5" s="273"/>
      <c r="Q5" s="274"/>
      <c r="R5" s="275"/>
      <c r="S5" s="275"/>
      <c r="T5" s="275"/>
      <c r="U5" s="277"/>
    </row>
    <row r="6" spans="2:21" s="56" customFormat="1" x14ac:dyDescent="0.25">
      <c r="G6" s="294" t="s">
        <v>932</v>
      </c>
      <c r="H6" s="436" t="str">
        <f>+PPNE1!B7</f>
        <v xml:space="preserve">Hospital Universitario Maternidad Nuestra Señora de la Altagacia </v>
      </c>
      <c r="I6" s="436"/>
      <c r="J6" s="436"/>
      <c r="K6" s="436"/>
      <c r="L6" s="436"/>
      <c r="M6" s="436"/>
      <c r="N6" s="436"/>
      <c r="O6" s="252"/>
    </row>
    <row r="7" spans="2:21" ht="25.5" customHeight="1" x14ac:dyDescent="0.2">
      <c r="B7" s="278" t="s">
        <v>973</v>
      </c>
      <c r="C7" s="279" t="s">
        <v>974</v>
      </c>
      <c r="D7" s="279" t="s">
        <v>975</v>
      </c>
      <c r="E7" s="279" t="s">
        <v>976</v>
      </c>
      <c r="F7" s="280" t="s">
        <v>977</v>
      </c>
      <c r="G7" s="291" t="s">
        <v>978</v>
      </c>
      <c r="H7" s="292" t="s">
        <v>0</v>
      </c>
      <c r="I7" s="292" t="s">
        <v>1</v>
      </c>
      <c r="J7" s="292" t="s">
        <v>52</v>
      </c>
      <c r="K7" s="293" t="s">
        <v>2</v>
      </c>
      <c r="L7" s="292" t="s">
        <v>3</v>
      </c>
      <c r="M7" s="292" t="s">
        <v>930</v>
      </c>
      <c r="N7" s="292" t="s">
        <v>53</v>
      </c>
    </row>
    <row r="8" spans="2:21" ht="12.75" x14ac:dyDescent="0.2">
      <c r="B8" s="14" t="str">
        <f>IF(Tabla1[[#This Row],[Código_Actividad]]="","",CONCATENATE(Tabla1[[#This Row],[POA]],".",Tabla1[[#This Row],[SRS]],".",Tabla1[[#This Row],[AREA]],".",Tabla1[[#This Row],[TIPO]]))</f>
        <v/>
      </c>
      <c r="C8" s="14" t="str">
        <f>IF(Tabla1[[#This Row],[Código_Actividad]]="","",'[4]Formulario PPGR1'!#REF!)</f>
        <v/>
      </c>
      <c r="D8" s="14" t="str">
        <f>IF(Tabla1[[#This Row],[Código_Actividad]]="","",'[4]Formulario PPGR1'!#REF!)</f>
        <v/>
      </c>
      <c r="E8" s="14" t="str">
        <f>IF(Tabla1[[#This Row],[Código_Actividad]]="","",'[4]Formulario PPGR1'!#REF!)</f>
        <v/>
      </c>
      <c r="F8" s="14" t="str">
        <f>IF(Tabla1[[#This Row],[Código_Actividad]]="","",'[4]Formulario PPGR1'!#REF!)</f>
        <v/>
      </c>
      <c r="G8" s="281"/>
      <c r="H8" s="282" t="s">
        <v>1444</v>
      </c>
      <c r="I8" s="282" t="s">
        <v>1445</v>
      </c>
      <c r="J8" s="281">
        <v>3000</v>
      </c>
      <c r="K8" s="283">
        <v>250</v>
      </c>
      <c r="L8" s="284">
        <v>750000</v>
      </c>
      <c r="M8" s="285">
        <v>239201</v>
      </c>
      <c r="N8" s="282" t="s">
        <v>40</v>
      </c>
    </row>
    <row r="9" spans="2:21" ht="12.75" x14ac:dyDescent="0.2">
      <c r="B9" s="14" t="str">
        <f>IF(Tabla1[[#This Row],[Código_Actividad]]="","",CONCATENATE(Tabla1[[#This Row],[POA]],".",Tabla1[[#This Row],[SRS]],".",Tabla1[[#This Row],[AREA]],".",Tabla1[[#This Row],[TIPO]]))</f>
        <v/>
      </c>
      <c r="C9" s="14" t="str">
        <f>IF(Tabla1[[#This Row],[Código_Actividad]]="","",'[4]Formulario PPGR1'!#REF!)</f>
        <v/>
      </c>
      <c r="D9" s="14" t="str">
        <f>IF(Tabla1[[#This Row],[Código_Actividad]]="","",'[4]Formulario PPGR1'!#REF!)</f>
        <v/>
      </c>
      <c r="E9" s="14" t="str">
        <f>IF(Tabla1[[#This Row],[Código_Actividad]]="","",'[4]Formulario PPGR1'!#REF!)</f>
        <v/>
      </c>
      <c r="F9" s="14" t="str">
        <f>IF(Tabla1[[#This Row],[Código_Actividad]]="","",'[4]Formulario PPGR1'!#REF!)</f>
        <v/>
      </c>
      <c r="G9" s="281"/>
      <c r="H9" s="282" t="s">
        <v>1446</v>
      </c>
      <c r="I9" s="282" t="s">
        <v>1445</v>
      </c>
      <c r="J9" s="281">
        <v>36</v>
      </c>
      <c r="K9" s="283">
        <v>375</v>
      </c>
      <c r="L9" s="284">
        <v>13500</v>
      </c>
      <c r="M9" s="285">
        <v>239201</v>
      </c>
      <c r="N9" s="282" t="s">
        <v>40</v>
      </c>
    </row>
    <row r="10" spans="2:21" ht="12.75" x14ac:dyDescent="0.2">
      <c r="B10" s="14" t="str">
        <f>IF(Tabla1[[#This Row],[Código_Actividad]]="","",CONCATENATE(Tabla1[[#This Row],[POA]],".",Tabla1[[#This Row],[SRS]],".",Tabla1[[#This Row],[AREA]],".",Tabla1[[#This Row],[TIPO]]))</f>
        <v/>
      </c>
      <c r="C10" s="14" t="str">
        <f>IF(Tabla1[[#This Row],[Código_Actividad]]="","",'[4]Formulario PPGR1'!#REF!)</f>
        <v/>
      </c>
      <c r="D10" s="14" t="str">
        <f>IF(Tabla1[[#This Row],[Código_Actividad]]="","",'[4]Formulario PPGR1'!#REF!)</f>
        <v/>
      </c>
      <c r="E10" s="14" t="str">
        <f>IF(Tabla1[[#This Row],[Código_Actividad]]="","",'[4]Formulario PPGR1'!#REF!)</f>
        <v/>
      </c>
      <c r="F10" s="14" t="str">
        <f>IF(Tabla1[[#This Row],[Código_Actividad]]="","",'[4]Formulario PPGR1'!#REF!)</f>
        <v/>
      </c>
      <c r="G10" s="281"/>
      <c r="H10" s="282" t="s">
        <v>1447</v>
      </c>
      <c r="I10" s="282" t="s">
        <v>1448</v>
      </c>
      <c r="J10" s="281">
        <v>8</v>
      </c>
      <c r="K10" s="283">
        <v>375</v>
      </c>
      <c r="L10" s="284">
        <v>3000</v>
      </c>
      <c r="M10" s="285">
        <v>239201</v>
      </c>
      <c r="N10" s="282" t="s">
        <v>40</v>
      </c>
    </row>
    <row r="11" spans="2:21" ht="12.75" x14ac:dyDescent="0.2">
      <c r="B11" s="14" t="str">
        <f>IF(Tabla1[[#This Row],[Código_Actividad]]="","",CONCATENATE(Tabla1[[#This Row],[POA]],".",Tabla1[[#This Row],[SRS]],".",Tabla1[[#This Row],[AREA]],".",Tabla1[[#This Row],[TIPO]]))</f>
        <v/>
      </c>
      <c r="C11" s="14" t="str">
        <f>IF(Tabla1[[#This Row],[Código_Actividad]]="","",'[4]Formulario PPGR1'!#REF!)</f>
        <v/>
      </c>
      <c r="D11" s="14" t="str">
        <f>IF(Tabla1[[#This Row],[Código_Actividad]]="","",'[4]Formulario PPGR1'!#REF!)</f>
        <v/>
      </c>
      <c r="E11" s="14" t="str">
        <f>IF(Tabla1[[#This Row],[Código_Actividad]]="","",'[4]Formulario PPGR1'!#REF!)</f>
        <v/>
      </c>
      <c r="F11" s="14" t="str">
        <f>IF(Tabla1[[#This Row],[Código_Actividad]]="","",'[4]Formulario PPGR1'!#REF!)</f>
        <v/>
      </c>
      <c r="G11" s="281"/>
      <c r="H11" s="282" t="s">
        <v>1449</v>
      </c>
      <c r="I11" s="282" t="s">
        <v>1450</v>
      </c>
      <c r="J11" s="281">
        <v>36</v>
      </c>
      <c r="K11" s="283">
        <v>75</v>
      </c>
      <c r="L11" s="284">
        <v>2700</v>
      </c>
      <c r="M11" s="285">
        <v>239201</v>
      </c>
      <c r="N11" s="282" t="s">
        <v>40</v>
      </c>
    </row>
    <row r="12" spans="2:21" ht="12.75" x14ac:dyDescent="0.2">
      <c r="B12" s="14" t="str">
        <f>IF(Tabla1[[#This Row],[Código_Actividad]]="","",CONCATENATE(Tabla1[[#This Row],[POA]],".",Tabla1[[#This Row],[SRS]],".",Tabla1[[#This Row],[AREA]],".",Tabla1[[#This Row],[TIPO]]))</f>
        <v/>
      </c>
      <c r="C12" s="14" t="str">
        <f>IF(Tabla1[[#This Row],[Código_Actividad]]="","",'[4]Formulario PPGR1'!#REF!)</f>
        <v/>
      </c>
      <c r="D12" s="14" t="str">
        <f>IF(Tabla1[[#This Row],[Código_Actividad]]="","",'[4]Formulario PPGR1'!#REF!)</f>
        <v/>
      </c>
      <c r="E12" s="14" t="str">
        <f>IF(Tabla1[[#This Row],[Código_Actividad]]="","",'[4]Formulario PPGR1'!#REF!)</f>
        <v/>
      </c>
      <c r="F12" s="14" t="str">
        <f>IF(Tabla1[[#This Row],[Código_Actividad]]="","",'[4]Formulario PPGR1'!#REF!)</f>
        <v/>
      </c>
      <c r="G12" s="281"/>
      <c r="H12" s="282" t="s">
        <v>1451</v>
      </c>
      <c r="I12" s="282" t="s">
        <v>1452</v>
      </c>
      <c r="J12" s="281">
        <v>2000</v>
      </c>
      <c r="K12" s="283">
        <v>450</v>
      </c>
      <c r="L12" s="284">
        <v>900000</v>
      </c>
      <c r="M12" s="285">
        <v>239101</v>
      </c>
      <c r="N12" s="282" t="s">
        <v>40</v>
      </c>
    </row>
    <row r="13" spans="2:21" ht="12.75" x14ac:dyDescent="0.2">
      <c r="B13" s="14" t="str">
        <f>IF(Tabla1[[#This Row],[Código_Actividad]]="","",CONCATENATE(Tabla1[[#This Row],[POA]],".",Tabla1[[#This Row],[SRS]],".",Tabla1[[#This Row],[AREA]],".",Tabla1[[#This Row],[TIPO]]))</f>
        <v/>
      </c>
      <c r="C13" s="14" t="str">
        <f>IF(Tabla1[[#This Row],[Código_Actividad]]="","",'[4]Formulario PPGR1'!#REF!)</f>
        <v/>
      </c>
      <c r="D13" s="14" t="str">
        <f>IF(Tabla1[[#This Row],[Código_Actividad]]="","",'[4]Formulario PPGR1'!#REF!)</f>
        <v/>
      </c>
      <c r="E13" s="14" t="str">
        <f>IF(Tabla1[[#This Row],[Código_Actividad]]="","",'[4]Formulario PPGR1'!#REF!)</f>
        <v/>
      </c>
      <c r="F13" s="14" t="str">
        <f>IF(Tabla1[[#This Row],[Código_Actividad]]="","",'[4]Formulario PPGR1'!#REF!)</f>
        <v/>
      </c>
      <c r="G13" s="281"/>
      <c r="H13" s="282" t="s">
        <v>1453</v>
      </c>
      <c r="I13" s="282" t="s">
        <v>1452</v>
      </c>
      <c r="J13" s="281">
        <v>2000</v>
      </c>
      <c r="K13" s="283">
        <v>450</v>
      </c>
      <c r="L13" s="284">
        <v>900000</v>
      </c>
      <c r="M13" s="285">
        <v>239301</v>
      </c>
      <c r="N13" s="282" t="s">
        <v>40</v>
      </c>
    </row>
    <row r="14" spans="2:21" ht="12.75" x14ac:dyDescent="0.2">
      <c r="B14" s="14" t="str">
        <f>IF(Tabla1[[#This Row],[Código_Actividad]]="","",CONCATENATE(Tabla1[[#This Row],[POA]],".",Tabla1[[#This Row],[SRS]],".",Tabla1[[#This Row],[AREA]],".",Tabla1[[#This Row],[TIPO]]))</f>
        <v/>
      </c>
      <c r="C14" s="14" t="str">
        <f>IF(Tabla1[[#This Row],[Código_Actividad]]="","",'[4]Formulario PPGR1'!#REF!)</f>
        <v/>
      </c>
      <c r="D14" s="14" t="str">
        <f>IF(Tabla1[[#This Row],[Código_Actividad]]="","",'[4]Formulario PPGR1'!#REF!)</f>
        <v/>
      </c>
      <c r="E14" s="14" t="str">
        <f>IF(Tabla1[[#This Row],[Código_Actividad]]="","",'[4]Formulario PPGR1'!#REF!)</f>
        <v/>
      </c>
      <c r="F14" s="14" t="str">
        <f>IF(Tabla1[[#This Row],[Código_Actividad]]="","",'[4]Formulario PPGR1'!#REF!)</f>
        <v/>
      </c>
      <c r="G14" s="281"/>
      <c r="H14" s="282" t="s">
        <v>1454</v>
      </c>
      <c r="I14" s="282" t="s">
        <v>1455</v>
      </c>
      <c r="J14" s="281">
        <v>160</v>
      </c>
      <c r="K14" s="283">
        <v>46</v>
      </c>
      <c r="L14" s="284">
        <v>7360</v>
      </c>
      <c r="M14" s="285">
        <v>239201</v>
      </c>
      <c r="N14" s="282" t="s">
        <v>40</v>
      </c>
    </row>
    <row r="15" spans="2:21" ht="12.75" x14ac:dyDescent="0.2">
      <c r="B15" s="14" t="str">
        <f>IF(Tabla1[[#This Row],[Código_Actividad]]="","",CONCATENATE(Tabla1[[#This Row],[POA]],".",Tabla1[[#This Row],[SRS]],".",Tabla1[[#This Row],[AREA]],".",Tabla1[[#This Row],[TIPO]]))</f>
        <v/>
      </c>
      <c r="C15" s="14" t="str">
        <f>IF(Tabla1[[#This Row],[Código_Actividad]]="","",'[4]Formulario PPGR1'!#REF!)</f>
        <v/>
      </c>
      <c r="D15" s="14" t="str">
        <f>IF(Tabla1[[#This Row],[Código_Actividad]]="","",'[4]Formulario PPGR1'!#REF!)</f>
        <v/>
      </c>
      <c r="E15" s="14" t="str">
        <f>IF(Tabla1[[#This Row],[Código_Actividad]]="","",'[4]Formulario PPGR1'!#REF!)</f>
        <v/>
      </c>
      <c r="F15" s="14" t="str">
        <f>IF(Tabla1[[#This Row],[Código_Actividad]]="","",'[4]Formulario PPGR1'!#REF!)</f>
        <v/>
      </c>
      <c r="G15" s="281"/>
      <c r="H15" s="282" t="s">
        <v>1456</v>
      </c>
      <c r="I15" s="282" t="s">
        <v>1457</v>
      </c>
      <c r="J15" s="281">
        <v>20</v>
      </c>
      <c r="K15" s="283">
        <v>500</v>
      </c>
      <c r="L15" s="284">
        <v>10000</v>
      </c>
      <c r="M15" s="285">
        <v>239201</v>
      </c>
      <c r="N15" s="282" t="s">
        <v>40</v>
      </c>
    </row>
    <row r="16" spans="2:21" ht="12.75" x14ac:dyDescent="0.2">
      <c r="B16" s="14" t="str">
        <f>IF(Tabla1[[#This Row],[Código_Actividad]]="","",CONCATENATE(Tabla1[[#This Row],[POA]],".",Tabla1[[#This Row],[SRS]],".",Tabla1[[#This Row],[AREA]],".",Tabla1[[#This Row],[TIPO]]))</f>
        <v/>
      </c>
      <c r="C16" s="14" t="str">
        <f>IF(Tabla1[[#This Row],[Código_Actividad]]="","",'[4]Formulario PPGR1'!#REF!)</f>
        <v/>
      </c>
      <c r="D16" s="14" t="str">
        <f>IF(Tabla1[[#This Row],[Código_Actividad]]="","",'[4]Formulario PPGR1'!#REF!)</f>
        <v/>
      </c>
      <c r="E16" s="14" t="str">
        <f>IF(Tabla1[[#This Row],[Código_Actividad]]="","",'[4]Formulario PPGR1'!#REF!)</f>
        <v/>
      </c>
      <c r="F16" s="14" t="str">
        <f>IF(Tabla1[[#This Row],[Código_Actividad]]="","",'[4]Formulario PPGR1'!#REF!)</f>
        <v/>
      </c>
      <c r="G16" s="281"/>
      <c r="H16" s="282" t="s">
        <v>1458</v>
      </c>
      <c r="I16" s="282" t="s">
        <v>1457</v>
      </c>
      <c r="J16" s="281">
        <v>180</v>
      </c>
      <c r="K16" s="283">
        <v>65</v>
      </c>
      <c r="L16" s="284">
        <v>11700</v>
      </c>
      <c r="M16" s="285">
        <v>239201</v>
      </c>
      <c r="N16" s="282" t="s">
        <v>40</v>
      </c>
    </row>
    <row r="17" spans="2:14" ht="12.75" x14ac:dyDescent="0.2">
      <c r="B17" s="14" t="str">
        <f>IF(Tabla1[[#This Row],[Código_Actividad]]="","",CONCATENATE(Tabla1[[#This Row],[POA]],".",Tabla1[[#This Row],[SRS]],".",Tabla1[[#This Row],[AREA]],".",Tabla1[[#This Row],[TIPO]]))</f>
        <v/>
      </c>
      <c r="C17" s="14" t="str">
        <f>IF(Tabla1[[#This Row],[Código_Actividad]]="","",'[4]Formulario PPGR1'!#REF!)</f>
        <v/>
      </c>
      <c r="D17" s="14" t="str">
        <f>IF(Tabla1[[#This Row],[Código_Actividad]]="","",'[4]Formulario PPGR1'!#REF!)</f>
        <v/>
      </c>
      <c r="E17" s="14" t="str">
        <f>IF(Tabla1[[#This Row],[Código_Actividad]]="","",'[4]Formulario PPGR1'!#REF!)</f>
        <v/>
      </c>
      <c r="F17" s="14" t="str">
        <f>IF(Tabla1[[#This Row],[Código_Actividad]]="","",'[4]Formulario PPGR1'!#REF!)</f>
        <v/>
      </c>
      <c r="G17" s="281"/>
      <c r="H17" s="282" t="s">
        <v>1459</v>
      </c>
      <c r="I17" s="282" t="s">
        <v>1457</v>
      </c>
      <c r="J17" s="281">
        <v>72</v>
      </c>
      <c r="K17" s="283">
        <v>425</v>
      </c>
      <c r="L17" s="284">
        <v>30600</v>
      </c>
      <c r="M17" s="285">
        <v>239201</v>
      </c>
      <c r="N17" s="282" t="s">
        <v>40</v>
      </c>
    </row>
    <row r="18" spans="2:14" ht="12.75" x14ac:dyDescent="0.2">
      <c r="B18" s="14" t="str">
        <f>IF(Tabla1[[#This Row],[Código_Actividad]]="","",CONCATENATE(Tabla1[[#This Row],[POA]],".",Tabla1[[#This Row],[SRS]],".",Tabla1[[#This Row],[AREA]],".",Tabla1[[#This Row],[TIPO]]))</f>
        <v/>
      </c>
      <c r="C18" s="14" t="str">
        <f>IF(Tabla1[[#This Row],[Código_Actividad]]="","",'[4]Formulario PPGR1'!#REF!)</f>
        <v/>
      </c>
      <c r="D18" s="14" t="str">
        <f>IF(Tabla1[[#This Row],[Código_Actividad]]="","",'[4]Formulario PPGR1'!#REF!)</f>
        <v/>
      </c>
      <c r="E18" s="14" t="str">
        <f>IF(Tabla1[[#This Row],[Código_Actividad]]="","",'[4]Formulario PPGR1'!#REF!)</f>
        <v/>
      </c>
      <c r="F18" s="14" t="str">
        <f>IF(Tabla1[[#This Row],[Código_Actividad]]="","",'[4]Formulario PPGR1'!#REF!)</f>
        <v/>
      </c>
      <c r="G18" s="281"/>
      <c r="H18" s="282" t="s">
        <v>1460</v>
      </c>
      <c r="I18" s="282" t="s">
        <v>1455</v>
      </c>
      <c r="J18" s="281">
        <v>100</v>
      </c>
      <c r="K18" s="283">
        <v>48.31</v>
      </c>
      <c r="L18" s="284">
        <v>4831</v>
      </c>
      <c r="M18" s="285">
        <v>239201</v>
      </c>
      <c r="N18" s="282" t="s">
        <v>40</v>
      </c>
    </row>
    <row r="19" spans="2:14" ht="12.75" x14ac:dyDescent="0.2">
      <c r="B19" s="14" t="str">
        <f>IF(Tabla1[[#This Row],[Código_Actividad]]="","",CONCATENATE(Tabla1[[#This Row],[POA]],".",Tabla1[[#This Row],[SRS]],".",Tabla1[[#This Row],[AREA]],".",Tabla1[[#This Row],[TIPO]]))</f>
        <v/>
      </c>
      <c r="C19" s="14" t="str">
        <f>IF(Tabla1[[#This Row],[Código_Actividad]]="","",'[4]Formulario PPGR1'!#REF!)</f>
        <v/>
      </c>
      <c r="D19" s="14" t="str">
        <f>IF(Tabla1[[#This Row],[Código_Actividad]]="","",'[4]Formulario PPGR1'!#REF!)</f>
        <v/>
      </c>
      <c r="E19" s="14" t="str">
        <f>IF(Tabla1[[#This Row],[Código_Actividad]]="","",'[4]Formulario PPGR1'!#REF!)</f>
        <v/>
      </c>
      <c r="F19" s="14" t="str">
        <f>IF(Tabla1[[#This Row],[Código_Actividad]]="","",'[4]Formulario PPGR1'!#REF!)</f>
        <v/>
      </c>
      <c r="G19" s="281"/>
      <c r="H19" s="282" t="s">
        <v>1461</v>
      </c>
      <c r="I19" s="282" t="s">
        <v>1448</v>
      </c>
      <c r="J19" s="281">
        <v>160</v>
      </c>
      <c r="K19" s="283">
        <v>125</v>
      </c>
      <c r="L19" s="284">
        <v>20000</v>
      </c>
      <c r="M19" s="285">
        <v>239201</v>
      </c>
      <c r="N19" s="282" t="s">
        <v>40</v>
      </c>
    </row>
    <row r="20" spans="2:14" ht="12.75" x14ac:dyDescent="0.2">
      <c r="B20" s="14" t="str">
        <f>IF(Tabla1[[#This Row],[Código_Actividad]]="","",CONCATENATE(Tabla1[[#This Row],[POA]],".",Tabla1[[#This Row],[SRS]],".",Tabla1[[#This Row],[AREA]],".",Tabla1[[#This Row],[TIPO]]))</f>
        <v/>
      </c>
      <c r="C20" s="14" t="str">
        <f>IF(Tabla1[[#This Row],[Código_Actividad]]="","",'[4]Formulario PPGR1'!#REF!)</f>
        <v/>
      </c>
      <c r="D20" s="14" t="str">
        <f>IF(Tabla1[[#This Row],[Código_Actividad]]="","",'[4]Formulario PPGR1'!#REF!)</f>
        <v/>
      </c>
      <c r="E20" s="14" t="str">
        <f>IF(Tabla1[[#This Row],[Código_Actividad]]="","",'[4]Formulario PPGR1'!#REF!)</f>
        <v/>
      </c>
      <c r="F20" s="14" t="str">
        <f>IF(Tabla1[[#This Row],[Código_Actividad]]="","",'[4]Formulario PPGR1'!#REF!)</f>
        <v/>
      </c>
      <c r="G20" s="281"/>
      <c r="H20" s="282" t="s">
        <v>1462</v>
      </c>
      <c r="I20" s="282" t="s">
        <v>1448</v>
      </c>
      <c r="J20" s="281">
        <v>332</v>
      </c>
      <c r="K20" s="283">
        <v>125</v>
      </c>
      <c r="L20" s="284">
        <v>41500</v>
      </c>
      <c r="M20" s="285">
        <v>239201</v>
      </c>
      <c r="N20" s="282" t="s">
        <v>40</v>
      </c>
    </row>
    <row r="21" spans="2:14" ht="12.75" x14ac:dyDescent="0.2">
      <c r="B21" s="14" t="str">
        <f>IF(Tabla1[[#This Row],[Código_Actividad]]="","",CONCATENATE(Tabla1[[#This Row],[POA]],".",Tabla1[[#This Row],[SRS]],".",Tabla1[[#This Row],[AREA]],".",Tabla1[[#This Row],[TIPO]]))</f>
        <v/>
      </c>
      <c r="C21" s="14" t="str">
        <f>IF(Tabla1[[#This Row],[Código_Actividad]]="","",'[4]Formulario PPGR1'!#REF!)</f>
        <v/>
      </c>
      <c r="D21" s="14" t="str">
        <f>IF(Tabla1[[#This Row],[Código_Actividad]]="","",'[4]Formulario PPGR1'!#REF!)</f>
        <v/>
      </c>
      <c r="E21" s="14" t="str">
        <f>IF(Tabla1[[#This Row],[Código_Actividad]]="","",'[4]Formulario PPGR1'!#REF!)</f>
        <v/>
      </c>
      <c r="F21" s="14" t="str">
        <f>IF(Tabla1[[#This Row],[Código_Actividad]]="","",'[4]Formulario PPGR1'!#REF!)</f>
        <v/>
      </c>
      <c r="G21" s="281"/>
      <c r="H21" s="282" t="s">
        <v>1463</v>
      </c>
      <c r="I21" s="282" t="s">
        <v>1457</v>
      </c>
      <c r="J21" s="281">
        <v>60</v>
      </c>
      <c r="K21" s="283">
        <v>65</v>
      </c>
      <c r="L21" s="284">
        <v>3900</v>
      </c>
      <c r="M21" s="285">
        <v>239201</v>
      </c>
      <c r="N21" s="282" t="s">
        <v>40</v>
      </c>
    </row>
    <row r="22" spans="2:14" ht="12.75" x14ac:dyDescent="0.2">
      <c r="B22" s="14" t="str">
        <f>IF(Tabla1[[#This Row],[Código_Actividad]]="","",CONCATENATE(Tabla1[[#This Row],[POA]],".",Tabla1[[#This Row],[SRS]],".",Tabla1[[#This Row],[AREA]],".",Tabla1[[#This Row],[TIPO]]))</f>
        <v/>
      </c>
      <c r="C22" s="14" t="str">
        <f>IF(Tabla1[[#This Row],[Código_Actividad]]="","",'[4]Formulario PPGR1'!#REF!)</f>
        <v/>
      </c>
      <c r="D22" s="14" t="str">
        <f>IF(Tabla1[[#This Row],[Código_Actividad]]="","",'[4]Formulario PPGR1'!#REF!)</f>
        <v/>
      </c>
      <c r="E22" s="14" t="str">
        <f>IF(Tabla1[[#This Row],[Código_Actividad]]="","",'[4]Formulario PPGR1'!#REF!)</f>
        <v/>
      </c>
      <c r="F22" s="14" t="str">
        <f>IF(Tabla1[[#This Row],[Código_Actividad]]="","",'[4]Formulario PPGR1'!#REF!)</f>
        <v/>
      </c>
      <c r="G22" s="281"/>
      <c r="H22" s="282" t="s">
        <v>1464</v>
      </c>
      <c r="I22" s="282" t="s">
        <v>1448</v>
      </c>
      <c r="J22" s="281">
        <v>580</v>
      </c>
      <c r="K22" s="283">
        <v>48.33</v>
      </c>
      <c r="L22" s="284">
        <v>28031.399999999998</v>
      </c>
      <c r="M22" s="285">
        <v>239201</v>
      </c>
      <c r="N22" s="282" t="s">
        <v>40</v>
      </c>
    </row>
    <row r="23" spans="2:14" ht="12.75" x14ac:dyDescent="0.2">
      <c r="B23" s="14" t="str">
        <f>IF(Tabla1[[#This Row],[Código_Actividad]]="","",CONCATENATE(Tabla1[[#This Row],[POA]],".",Tabla1[[#This Row],[SRS]],".",Tabla1[[#This Row],[AREA]],".",Tabla1[[#This Row],[TIPO]]))</f>
        <v/>
      </c>
      <c r="C23" s="14" t="str">
        <f>IF(Tabla1[[#This Row],[Código_Actividad]]="","",'[4]Formulario PPGR1'!#REF!)</f>
        <v/>
      </c>
      <c r="D23" s="14" t="str">
        <f>IF(Tabla1[[#This Row],[Código_Actividad]]="","",'[4]Formulario PPGR1'!#REF!)</f>
        <v/>
      </c>
      <c r="E23" s="14" t="str">
        <f>IF(Tabla1[[#This Row],[Código_Actividad]]="","",'[4]Formulario PPGR1'!#REF!)</f>
        <v/>
      </c>
      <c r="F23" s="14" t="str">
        <f>IF(Tabla1[[#This Row],[Código_Actividad]]="","",'[4]Formulario PPGR1'!#REF!)</f>
        <v/>
      </c>
      <c r="G23" s="281"/>
      <c r="H23" s="282" t="s">
        <v>1465</v>
      </c>
      <c r="I23" s="282" t="s">
        <v>1457</v>
      </c>
      <c r="J23" s="281">
        <v>100</v>
      </c>
      <c r="K23" s="283">
        <v>400</v>
      </c>
      <c r="L23" s="284">
        <v>40000</v>
      </c>
      <c r="M23" s="285">
        <v>239201</v>
      </c>
      <c r="N23" s="282" t="s">
        <v>40</v>
      </c>
    </row>
    <row r="24" spans="2:14" ht="12.75" x14ac:dyDescent="0.2">
      <c r="B24" s="14" t="str">
        <f>IF(Tabla1[[#This Row],[Código_Actividad]]="","",CONCATENATE(Tabla1[[#This Row],[POA]],".",Tabla1[[#This Row],[SRS]],".",Tabla1[[#This Row],[AREA]],".",Tabla1[[#This Row],[TIPO]]))</f>
        <v/>
      </c>
      <c r="C24" s="14" t="str">
        <f>IF(Tabla1[[#This Row],[Código_Actividad]]="","",'[4]Formulario PPGR1'!#REF!)</f>
        <v/>
      </c>
      <c r="D24" s="14" t="str">
        <f>IF(Tabla1[[#This Row],[Código_Actividad]]="","",'[4]Formulario PPGR1'!#REF!)</f>
        <v/>
      </c>
      <c r="E24" s="14" t="str">
        <f>IF(Tabla1[[#This Row],[Código_Actividad]]="","",'[4]Formulario PPGR1'!#REF!)</f>
        <v/>
      </c>
      <c r="F24" s="14" t="str">
        <f>IF(Tabla1[[#This Row],[Código_Actividad]]="","",'[4]Formulario PPGR1'!#REF!)</f>
        <v/>
      </c>
      <c r="G24" s="281"/>
      <c r="H24" s="282" t="s">
        <v>1466</v>
      </c>
      <c r="I24" s="282" t="s">
        <v>1448</v>
      </c>
      <c r="J24" s="281">
        <v>100</v>
      </c>
      <c r="K24" s="283">
        <v>60</v>
      </c>
      <c r="L24" s="284">
        <v>6000</v>
      </c>
      <c r="M24" s="285">
        <v>239201</v>
      </c>
      <c r="N24" s="282" t="s">
        <v>40</v>
      </c>
    </row>
    <row r="25" spans="2:14" ht="12.75" x14ac:dyDescent="0.2">
      <c r="B25" s="14" t="str">
        <f>IF(Tabla1[[#This Row],[Código_Actividad]]="","",CONCATENATE(Tabla1[[#This Row],[POA]],".",Tabla1[[#This Row],[SRS]],".",Tabla1[[#This Row],[AREA]],".",Tabla1[[#This Row],[TIPO]]))</f>
        <v/>
      </c>
      <c r="C25" s="14" t="str">
        <f>IF(Tabla1[[#This Row],[Código_Actividad]]="","",'[4]Formulario PPGR1'!#REF!)</f>
        <v/>
      </c>
      <c r="D25" s="14" t="str">
        <f>IF(Tabla1[[#This Row],[Código_Actividad]]="","",'[4]Formulario PPGR1'!#REF!)</f>
        <v/>
      </c>
      <c r="E25" s="14" t="str">
        <f>IF(Tabla1[[#This Row],[Código_Actividad]]="","",'[4]Formulario PPGR1'!#REF!)</f>
        <v/>
      </c>
      <c r="F25" s="14" t="str">
        <f>IF(Tabla1[[#This Row],[Código_Actividad]]="","",'[4]Formulario PPGR1'!#REF!)</f>
        <v/>
      </c>
      <c r="G25" s="281"/>
      <c r="H25" s="282" t="s">
        <v>1467</v>
      </c>
      <c r="I25" s="282" t="s">
        <v>1468</v>
      </c>
      <c r="J25" s="281">
        <v>36</v>
      </c>
      <c r="K25" s="283">
        <v>65</v>
      </c>
      <c r="L25" s="284">
        <v>2340</v>
      </c>
      <c r="M25" s="285">
        <v>239201</v>
      </c>
      <c r="N25" s="282" t="s">
        <v>40</v>
      </c>
    </row>
    <row r="26" spans="2:14" ht="12.75" x14ac:dyDescent="0.2">
      <c r="B26" s="14" t="str">
        <f>IF(Tabla1[[#This Row],[Código_Actividad]]="","",CONCATENATE(Tabla1[[#This Row],[POA]],".",Tabla1[[#This Row],[SRS]],".",Tabla1[[#This Row],[AREA]],".",Tabla1[[#This Row],[TIPO]]))</f>
        <v/>
      </c>
      <c r="C26" s="14" t="str">
        <f>IF(Tabla1[[#This Row],[Código_Actividad]]="","",'[4]Formulario PPGR1'!#REF!)</f>
        <v/>
      </c>
      <c r="D26" s="14" t="str">
        <f>IF(Tabla1[[#This Row],[Código_Actividad]]="","",'[4]Formulario PPGR1'!#REF!)</f>
        <v/>
      </c>
      <c r="E26" s="14" t="str">
        <f>IF(Tabla1[[#This Row],[Código_Actividad]]="","",'[4]Formulario PPGR1'!#REF!)</f>
        <v/>
      </c>
      <c r="F26" s="14" t="str">
        <f>IF(Tabla1[[#This Row],[Código_Actividad]]="","",'[4]Formulario PPGR1'!#REF!)</f>
        <v/>
      </c>
      <c r="G26" s="281"/>
      <c r="H26" s="282" t="s">
        <v>1469</v>
      </c>
      <c r="I26" s="282" t="s">
        <v>925</v>
      </c>
      <c r="J26" s="281">
        <v>48</v>
      </c>
      <c r="K26" s="283">
        <v>150</v>
      </c>
      <c r="L26" s="284">
        <v>7200</v>
      </c>
      <c r="M26" s="285">
        <v>239201</v>
      </c>
      <c r="N26" s="282" t="s">
        <v>40</v>
      </c>
    </row>
    <row r="27" spans="2:14" ht="12.75" x14ac:dyDescent="0.2">
      <c r="B27" s="14" t="str">
        <f>IF(Tabla1[[#This Row],[Código_Actividad]]="","",CONCATENATE(Tabla1[[#This Row],[POA]],".",Tabla1[[#This Row],[SRS]],".",Tabla1[[#This Row],[AREA]],".",Tabla1[[#This Row],[TIPO]]))</f>
        <v/>
      </c>
      <c r="C27" s="14" t="str">
        <f>IF(Tabla1[[#This Row],[Código_Actividad]]="","",'[4]Formulario PPGR1'!#REF!)</f>
        <v/>
      </c>
      <c r="D27" s="14" t="str">
        <f>IF(Tabla1[[#This Row],[Código_Actividad]]="","",'[4]Formulario PPGR1'!#REF!)</f>
        <v/>
      </c>
      <c r="E27" s="14" t="str">
        <f>IF(Tabla1[[#This Row],[Código_Actividad]]="","",'[4]Formulario PPGR1'!#REF!)</f>
        <v/>
      </c>
      <c r="F27" s="14" t="str">
        <f>IF(Tabla1[[#This Row],[Código_Actividad]]="","",'[4]Formulario PPGR1'!#REF!)</f>
        <v/>
      </c>
      <c r="G27" s="281"/>
      <c r="H27" s="282" t="s">
        <v>1470</v>
      </c>
      <c r="I27" s="282" t="s">
        <v>1471</v>
      </c>
      <c r="J27" s="281">
        <v>48</v>
      </c>
      <c r="K27" s="283">
        <v>150</v>
      </c>
      <c r="L27" s="284">
        <v>7200</v>
      </c>
      <c r="M27" s="285">
        <v>239201</v>
      </c>
      <c r="N27" s="282" t="s">
        <v>40</v>
      </c>
    </row>
    <row r="28" spans="2:14" ht="12.75" x14ac:dyDescent="0.2">
      <c r="B28" s="14" t="str">
        <f>IF(Tabla1[[#This Row],[Código_Actividad]]="","",CONCATENATE(Tabla1[[#This Row],[POA]],".",Tabla1[[#This Row],[SRS]],".",Tabla1[[#This Row],[AREA]],".",Tabla1[[#This Row],[TIPO]]))</f>
        <v/>
      </c>
      <c r="C28" s="14" t="str">
        <f>IF(Tabla1[[#This Row],[Código_Actividad]]="","",'[4]Formulario PPGR1'!#REF!)</f>
        <v/>
      </c>
      <c r="D28" s="14" t="str">
        <f>IF(Tabla1[[#This Row],[Código_Actividad]]="","",'[4]Formulario PPGR1'!#REF!)</f>
        <v/>
      </c>
      <c r="E28" s="14" t="str">
        <f>IF(Tabla1[[#This Row],[Código_Actividad]]="","",'[4]Formulario PPGR1'!#REF!)</f>
        <v/>
      </c>
      <c r="F28" s="14" t="str">
        <f>IF(Tabla1[[#This Row],[Código_Actividad]]="","",'[4]Formulario PPGR1'!#REF!)</f>
        <v/>
      </c>
      <c r="G28" s="281"/>
      <c r="H28" s="282" t="s">
        <v>1472</v>
      </c>
      <c r="I28" s="282" t="s">
        <v>1471</v>
      </c>
      <c r="J28" s="281">
        <v>60</v>
      </c>
      <c r="K28" s="283">
        <v>400</v>
      </c>
      <c r="L28" s="284">
        <v>24000</v>
      </c>
      <c r="M28" s="285">
        <v>239201</v>
      </c>
      <c r="N28" s="282" t="s">
        <v>40</v>
      </c>
    </row>
    <row r="29" spans="2:14" ht="12.75" x14ac:dyDescent="0.2">
      <c r="B29" s="14" t="str">
        <f>IF(Tabla1[[#This Row],[Código_Actividad]]="","",CONCATENATE(Tabla1[[#This Row],[POA]],".",Tabla1[[#This Row],[SRS]],".",Tabla1[[#This Row],[AREA]],".",Tabla1[[#This Row],[TIPO]]))</f>
        <v/>
      </c>
      <c r="C29" s="14" t="str">
        <f>IF(Tabla1[[#This Row],[Código_Actividad]]="","",'[4]Formulario PPGR1'!#REF!)</f>
        <v/>
      </c>
      <c r="D29" s="14" t="str">
        <f>IF(Tabla1[[#This Row],[Código_Actividad]]="","",'[4]Formulario PPGR1'!#REF!)</f>
        <v/>
      </c>
      <c r="E29" s="14" t="str">
        <f>IF(Tabla1[[#This Row],[Código_Actividad]]="","",'[4]Formulario PPGR1'!#REF!)</f>
        <v/>
      </c>
      <c r="F29" s="14" t="str">
        <f>IF(Tabla1[[#This Row],[Código_Actividad]]="","",'[4]Formulario PPGR1'!#REF!)</f>
        <v/>
      </c>
      <c r="G29" s="281"/>
      <c r="H29" s="282" t="s">
        <v>1473</v>
      </c>
      <c r="I29" s="282" t="s">
        <v>925</v>
      </c>
      <c r="J29" s="281">
        <v>60</v>
      </c>
      <c r="K29" s="283">
        <v>400</v>
      </c>
      <c r="L29" s="284">
        <v>24000</v>
      </c>
      <c r="M29" s="285">
        <v>239201</v>
      </c>
      <c r="N29" s="282" t="s">
        <v>40</v>
      </c>
    </row>
    <row r="30" spans="2:14" ht="12.75" x14ac:dyDescent="0.2">
      <c r="B30" s="14" t="str">
        <f>IF(Tabla1[[#This Row],[Código_Actividad]]="","",CONCATENATE(Tabla1[[#This Row],[POA]],".",Tabla1[[#This Row],[SRS]],".",Tabla1[[#This Row],[AREA]],".",Tabla1[[#This Row],[TIPO]]))</f>
        <v/>
      </c>
      <c r="C30" s="14" t="str">
        <f>IF(Tabla1[[#This Row],[Código_Actividad]]="","",'[4]Formulario PPGR1'!#REF!)</f>
        <v/>
      </c>
      <c r="D30" s="14" t="str">
        <f>IF(Tabla1[[#This Row],[Código_Actividad]]="","",'[4]Formulario PPGR1'!#REF!)</f>
        <v/>
      </c>
      <c r="E30" s="14" t="str">
        <f>IF(Tabla1[[#This Row],[Código_Actividad]]="","",'[4]Formulario PPGR1'!#REF!)</f>
        <v/>
      </c>
      <c r="F30" s="14" t="str">
        <f>IF(Tabla1[[#This Row],[Código_Actividad]]="","",'[4]Formulario PPGR1'!#REF!)</f>
        <v/>
      </c>
      <c r="G30" s="281"/>
      <c r="H30" s="282" t="s">
        <v>1474</v>
      </c>
      <c r="I30" s="282" t="s">
        <v>1471</v>
      </c>
      <c r="J30" s="281">
        <v>72</v>
      </c>
      <c r="K30" s="283">
        <v>25</v>
      </c>
      <c r="L30" s="284">
        <v>1800</v>
      </c>
      <c r="M30" s="285">
        <v>239201</v>
      </c>
      <c r="N30" s="282" t="s">
        <v>40</v>
      </c>
    </row>
    <row r="31" spans="2:14" ht="12.75" x14ac:dyDescent="0.2">
      <c r="B31" s="14" t="str">
        <f>IF(Tabla1[[#This Row],[Código_Actividad]]="","",CONCATENATE(Tabla1[[#This Row],[POA]],".",Tabla1[[#This Row],[SRS]],".",Tabla1[[#This Row],[AREA]],".",Tabla1[[#This Row],[TIPO]]))</f>
        <v/>
      </c>
      <c r="C31" s="14" t="str">
        <f>IF(Tabla1[[#This Row],[Código_Actividad]]="","",'[4]Formulario PPGR1'!#REF!)</f>
        <v/>
      </c>
      <c r="D31" s="14" t="str">
        <f>IF(Tabla1[[#This Row],[Código_Actividad]]="","",'[4]Formulario PPGR1'!#REF!)</f>
        <v/>
      </c>
      <c r="E31" s="14" t="str">
        <f>IF(Tabla1[[#This Row],[Código_Actividad]]="","",'[4]Formulario PPGR1'!#REF!)</f>
        <v/>
      </c>
      <c r="F31" s="14" t="str">
        <f>IF(Tabla1[[#This Row],[Código_Actividad]]="","",'[4]Formulario PPGR1'!#REF!)</f>
        <v/>
      </c>
      <c r="G31" s="281"/>
      <c r="H31" s="282" t="s">
        <v>1475</v>
      </c>
      <c r="I31" s="282" t="s">
        <v>925</v>
      </c>
      <c r="J31" s="281">
        <v>120</v>
      </c>
      <c r="K31" s="283">
        <v>130</v>
      </c>
      <c r="L31" s="284">
        <v>15600</v>
      </c>
      <c r="M31" s="285">
        <v>239201</v>
      </c>
      <c r="N31" s="282" t="s">
        <v>40</v>
      </c>
    </row>
    <row r="32" spans="2:14" ht="12.75" x14ac:dyDescent="0.2">
      <c r="B32" s="14" t="str">
        <f>IF(Tabla1[[#This Row],[Código_Actividad]]="","",CONCATENATE(Tabla1[[#This Row],[POA]],".",Tabla1[[#This Row],[SRS]],".",Tabla1[[#This Row],[AREA]],".",Tabla1[[#This Row],[TIPO]]))</f>
        <v/>
      </c>
      <c r="C32" s="14" t="str">
        <f>IF(Tabla1[[#This Row],[Código_Actividad]]="","",'[4]Formulario PPGR1'!#REF!)</f>
        <v/>
      </c>
      <c r="D32" s="14" t="str">
        <f>IF(Tabla1[[#This Row],[Código_Actividad]]="","",'[4]Formulario PPGR1'!#REF!)</f>
        <v/>
      </c>
      <c r="E32" s="14" t="str">
        <f>IF(Tabla1[[#This Row],[Código_Actividad]]="","",'[4]Formulario PPGR1'!#REF!)</f>
        <v/>
      </c>
      <c r="F32" s="14" t="str">
        <f>IF(Tabla1[[#This Row],[Código_Actividad]]="","",'[4]Formulario PPGR1'!#REF!)</f>
        <v/>
      </c>
      <c r="G32" s="281"/>
      <c r="H32" s="282" t="s">
        <v>1476</v>
      </c>
      <c r="I32" s="282" t="s">
        <v>305</v>
      </c>
      <c r="J32" s="281">
        <v>300</v>
      </c>
      <c r="K32" s="283">
        <v>5</v>
      </c>
      <c r="L32" s="284">
        <v>1500</v>
      </c>
      <c r="M32" s="285">
        <v>239201</v>
      </c>
      <c r="N32" s="282" t="s">
        <v>40</v>
      </c>
    </row>
    <row r="33" spans="2:14" ht="12.75" x14ac:dyDescent="0.2">
      <c r="B33" s="14" t="str">
        <f>IF(Tabla1[[#This Row],[Código_Actividad]]="","",CONCATENATE(Tabla1[[#This Row],[POA]],".",Tabla1[[#This Row],[SRS]],".",Tabla1[[#This Row],[AREA]],".",Tabla1[[#This Row],[TIPO]]))</f>
        <v/>
      </c>
      <c r="C33" s="14" t="str">
        <f>IF(Tabla1[[#This Row],[Código_Actividad]]="","",'[4]Formulario PPGR1'!#REF!)</f>
        <v/>
      </c>
      <c r="D33" s="14" t="str">
        <f>IF(Tabla1[[#This Row],[Código_Actividad]]="","",'[4]Formulario PPGR1'!#REF!)</f>
        <v/>
      </c>
      <c r="E33" s="14" t="str">
        <f>IF(Tabla1[[#This Row],[Código_Actividad]]="","",'[4]Formulario PPGR1'!#REF!)</f>
        <v/>
      </c>
      <c r="F33" s="14" t="str">
        <f>IF(Tabla1[[#This Row],[Código_Actividad]]="","",'[4]Formulario PPGR1'!#REF!)</f>
        <v/>
      </c>
      <c r="G33" s="281"/>
      <c r="H33" s="282" t="s">
        <v>1477</v>
      </c>
      <c r="I33" s="282" t="s">
        <v>1457</v>
      </c>
      <c r="J33" s="281">
        <v>400</v>
      </c>
      <c r="K33" s="283">
        <v>5</v>
      </c>
      <c r="L33" s="284">
        <v>2000</v>
      </c>
      <c r="M33" s="285">
        <v>239201</v>
      </c>
      <c r="N33" s="282" t="s">
        <v>40</v>
      </c>
    </row>
    <row r="34" spans="2:14" ht="12.75" x14ac:dyDescent="0.2">
      <c r="B34" s="14" t="str">
        <f>IF(Tabla1[[#This Row],[Código_Actividad]]="","",CONCATENATE(Tabla1[[#This Row],[POA]],".",Tabla1[[#This Row],[SRS]],".",Tabla1[[#This Row],[AREA]],".",Tabla1[[#This Row],[TIPO]]))</f>
        <v/>
      </c>
      <c r="C34" s="14" t="str">
        <f>IF(Tabla1[[#This Row],[Código_Actividad]]="","",'[4]Formulario PPGR1'!#REF!)</f>
        <v/>
      </c>
      <c r="D34" s="14" t="str">
        <f>IF(Tabla1[[#This Row],[Código_Actividad]]="","",'[4]Formulario PPGR1'!#REF!)</f>
        <v/>
      </c>
      <c r="E34" s="14" t="str">
        <f>IF(Tabla1[[#This Row],[Código_Actividad]]="","",'[4]Formulario PPGR1'!#REF!)</f>
        <v/>
      </c>
      <c r="F34" s="14" t="str">
        <f>IF(Tabla1[[#This Row],[Código_Actividad]]="","",'[4]Formulario PPGR1'!#REF!)</f>
        <v/>
      </c>
      <c r="G34" s="281"/>
      <c r="H34" s="282" t="s">
        <v>1478</v>
      </c>
      <c r="I34" s="282" t="s">
        <v>1457</v>
      </c>
      <c r="J34" s="281">
        <v>300</v>
      </c>
      <c r="K34" s="283">
        <v>5</v>
      </c>
      <c r="L34" s="284">
        <v>1500</v>
      </c>
      <c r="M34" s="285">
        <v>239201</v>
      </c>
      <c r="N34" s="282" t="s">
        <v>40</v>
      </c>
    </row>
    <row r="35" spans="2:14" ht="12.75" x14ac:dyDescent="0.2">
      <c r="B35" s="14" t="str">
        <f>IF(Tabla1[[#This Row],[Código_Actividad]]="","",CONCATENATE(Tabla1[[#This Row],[POA]],".",Tabla1[[#This Row],[SRS]],".",Tabla1[[#This Row],[AREA]],".",Tabla1[[#This Row],[TIPO]]))</f>
        <v/>
      </c>
      <c r="C35" s="14" t="str">
        <f>IF(Tabla1[[#This Row],[Código_Actividad]]="","",'[4]Formulario PPGR1'!#REF!)</f>
        <v/>
      </c>
      <c r="D35" s="14" t="str">
        <f>IF(Tabla1[[#This Row],[Código_Actividad]]="","",'[4]Formulario PPGR1'!#REF!)</f>
        <v/>
      </c>
      <c r="E35" s="14" t="str">
        <f>IF(Tabla1[[#This Row],[Código_Actividad]]="","",'[4]Formulario PPGR1'!#REF!)</f>
        <v/>
      </c>
      <c r="F35" s="14" t="str">
        <f>IF(Tabla1[[#This Row],[Código_Actividad]]="","",'[4]Formulario PPGR1'!#REF!)</f>
        <v/>
      </c>
      <c r="G35" s="281"/>
      <c r="H35" s="282" t="s">
        <v>1479</v>
      </c>
      <c r="I35" s="282" t="s">
        <v>1471</v>
      </c>
      <c r="J35" s="281">
        <v>1500</v>
      </c>
      <c r="K35" s="283">
        <v>5</v>
      </c>
      <c r="L35" s="284">
        <v>7500</v>
      </c>
      <c r="M35" s="285">
        <v>239201</v>
      </c>
      <c r="N35" s="282" t="s">
        <v>40</v>
      </c>
    </row>
    <row r="36" spans="2:14" ht="12.75" x14ac:dyDescent="0.2">
      <c r="B36" s="14" t="str">
        <f>IF(Tabla1[[#This Row],[Código_Actividad]]="","",CONCATENATE(Tabla1[[#This Row],[POA]],".",Tabla1[[#This Row],[SRS]],".",Tabla1[[#This Row],[AREA]],".",Tabla1[[#This Row],[TIPO]]))</f>
        <v/>
      </c>
      <c r="C36" s="14" t="str">
        <f>IF(Tabla1[[#This Row],[Código_Actividad]]="","",'[4]Formulario PPGR1'!#REF!)</f>
        <v/>
      </c>
      <c r="D36" s="14" t="str">
        <f>IF(Tabla1[[#This Row],[Código_Actividad]]="","",'[4]Formulario PPGR1'!#REF!)</f>
        <v/>
      </c>
      <c r="E36" s="14" t="str">
        <f>IF(Tabla1[[#This Row],[Código_Actividad]]="","",'[4]Formulario PPGR1'!#REF!)</f>
        <v/>
      </c>
      <c r="F36" s="14" t="str">
        <f>IF(Tabla1[[#This Row],[Código_Actividad]]="","",'[4]Formulario PPGR1'!#REF!)</f>
        <v/>
      </c>
      <c r="G36" s="281"/>
      <c r="H36" s="282" t="s">
        <v>1480</v>
      </c>
      <c r="I36" s="282" t="s">
        <v>1457</v>
      </c>
      <c r="J36" s="281">
        <v>500</v>
      </c>
      <c r="K36" s="283">
        <v>50</v>
      </c>
      <c r="L36" s="284">
        <v>25000</v>
      </c>
      <c r="M36" s="285">
        <v>239201</v>
      </c>
      <c r="N36" s="282" t="s">
        <v>40</v>
      </c>
    </row>
    <row r="37" spans="2:14" ht="12.75" x14ac:dyDescent="0.2">
      <c r="B37" s="14" t="str">
        <f>IF(Tabla1[[#This Row],[Código_Actividad]]="","",CONCATENATE(Tabla1[[#This Row],[POA]],".",Tabla1[[#This Row],[SRS]],".",Tabla1[[#This Row],[AREA]],".",Tabla1[[#This Row],[TIPO]]))</f>
        <v/>
      </c>
      <c r="C37" s="14" t="str">
        <f>IF(Tabla1[[#This Row],[Código_Actividad]]="","",'[4]Formulario PPGR1'!#REF!)</f>
        <v/>
      </c>
      <c r="D37" s="14" t="str">
        <f>IF(Tabla1[[#This Row],[Código_Actividad]]="","",'[4]Formulario PPGR1'!#REF!)</f>
        <v/>
      </c>
      <c r="E37" s="14" t="str">
        <f>IF(Tabla1[[#This Row],[Código_Actividad]]="","",'[4]Formulario PPGR1'!#REF!)</f>
        <v/>
      </c>
      <c r="F37" s="14" t="str">
        <f>IF(Tabla1[[#This Row],[Código_Actividad]]="","",'[4]Formulario PPGR1'!#REF!)</f>
        <v/>
      </c>
      <c r="G37" s="281"/>
      <c r="H37" s="282" t="s">
        <v>1481</v>
      </c>
      <c r="I37" s="282" t="s">
        <v>1457</v>
      </c>
      <c r="J37" s="281">
        <v>500</v>
      </c>
      <c r="K37" s="283">
        <v>6</v>
      </c>
      <c r="L37" s="284">
        <v>3000</v>
      </c>
      <c r="M37" s="285">
        <v>239201</v>
      </c>
      <c r="N37" s="282" t="s">
        <v>40</v>
      </c>
    </row>
    <row r="38" spans="2:14" ht="12.75" x14ac:dyDescent="0.2">
      <c r="B38" s="14" t="str">
        <f>IF(Tabla1[[#This Row],[Código_Actividad]]="","",CONCATENATE(Tabla1[[#This Row],[POA]],".",Tabla1[[#This Row],[SRS]],".",Tabla1[[#This Row],[AREA]],".",Tabla1[[#This Row],[TIPO]]))</f>
        <v/>
      </c>
      <c r="C38" s="14" t="str">
        <f>IF(Tabla1[[#This Row],[Código_Actividad]]="","",'[4]Formulario PPGR1'!#REF!)</f>
        <v/>
      </c>
      <c r="D38" s="14" t="str">
        <f>IF(Tabla1[[#This Row],[Código_Actividad]]="","",'[4]Formulario PPGR1'!#REF!)</f>
        <v/>
      </c>
      <c r="E38" s="14" t="str">
        <f>IF(Tabla1[[#This Row],[Código_Actividad]]="","",'[4]Formulario PPGR1'!#REF!)</f>
        <v/>
      </c>
      <c r="F38" s="14" t="str">
        <f>IF(Tabla1[[#This Row],[Código_Actividad]]="","",'[4]Formulario PPGR1'!#REF!)</f>
        <v/>
      </c>
      <c r="G38" s="281"/>
      <c r="H38" s="282" t="s">
        <v>1482</v>
      </c>
      <c r="I38" s="282" t="s">
        <v>1457</v>
      </c>
      <c r="J38" s="281">
        <v>500</v>
      </c>
      <c r="K38" s="283">
        <v>8</v>
      </c>
      <c r="L38" s="284">
        <v>4000</v>
      </c>
      <c r="M38" s="285">
        <v>239201</v>
      </c>
      <c r="N38" s="282" t="s">
        <v>40</v>
      </c>
    </row>
    <row r="39" spans="2:14" ht="12.75" x14ac:dyDescent="0.2">
      <c r="B39" s="14" t="str">
        <f>IF(Tabla1[[#This Row],[Código_Actividad]]="","",CONCATENATE(Tabla1[[#This Row],[POA]],".",Tabla1[[#This Row],[SRS]],".",Tabla1[[#This Row],[AREA]],".",Tabla1[[#This Row],[TIPO]]))</f>
        <v/>
      </c>
      <c r="C39" s="14" t="str">
        <f>IF(Tabla1[[#This Row],[Código_Actividad]]="","",'[4]Formulario PPGR1'!#REF!)</f>
        <v/>
      </c>
      <c r="D39" s="14" t="str">
        <f>IF(Tabla1[[#This Row],[Código_Actividad]]="","",'[4]Formulario PPGR1'!#REF!)</f>
        <v/>
      </c>
      <c r="E39" s="14" t="str">
        <f>IF(Tabla1[[#This Row],[Código_Actividad]]="","",'[4]Formulario PPGR1'!#REF!)</f>
        <v/>
      </c>
      <c r="F39" s="14" t="str">
        <f>IF(Tabla1[[#This Row],[Código_Actividad]]="","",'[4]Formulario PPGR1'!#REF!)</f>
        <v/>
      </c>
      <c r="G39" s="281"/>
      <c r="H39" s="282" t="s">
        <v>1483</v>
      </c>
      <c r="I39" s="282" t="s">
        <v>1457</v>
      </c>
      <c r="J39" s="281">
        <v>500</v>
      </c>
      <c r="K39" s="283">
        <v>8</v>
      </c>
      <c r="L39" s="284">
        <v>4000</v>
      </c>
      <c r="M39" s="285">
        <v>239201</v>
      </c>
      <c r="N39" s="282" t="s">
        <v>40</v>
      </c>
    </row>
    <row r="40" spans="2:14" ht="12.75" x14ac:dyDescent="0.2">
      <c r="B40" s="14" t="str">
        <f>IF(Tabla1[[#This Row],[Código_Actividad]]="","",CONCATENATE(Tabla1[[#This Row],[POA]],".",Tabla1[[#This Row],[SRS]],".",Tabla1[[#This Row],[AREA]],".",Tabla1[[#This Row],[TIPO]]))</f>
        <v/>
      </c>
      <c r="C40" s="14" t="str">
        <f>IF(Tabla1[[#This Row],[Código_Actividad]]="","",'[4]Formulario PPGR1'!#REF!)</f>
        <v/>
      </c>
      <c r="D40" s="14" t="str">
        <f>IF(Tabla1[[#This Row],[Código_Actividad]]="","",'[4]Formulario PPGR1'!#REF!)</f>
        <v/>
      </c>
      <c r="E40" s="14" t="str">
        <f>IF(Tabla1[[#This Row],[Código_Actividad]]="","",'[4]Formulario PPGR1'!#REF!)</f>
        <v/>
      </c>
      <c r="F40" s="14" t="str">
        <f>IF(Tabla1[[#This Row],[Código_Actividad]]="","",'[4]Formulario PPGR1'!#REF!)</f>
        <v/>
      </c>
      <c r="G40" s="281"/>
      <c r="H40" s="282" t="s">
        <v>1484</v>
      </c>
      <c r="I40" s="282" t="s">
        <v>1457</v>
      </c>
      <c r="J40" s="281">
        <v>500</v>
      </c>
      <c r="K40" s="283">
        <v>10</v>
      </c>
      <c r="L40" s="284">
        <v>5000</v>
      </c>
      <c r="M40" s="285">
        <v>239201</v>
      </c>
      <c r="N40" s="282" t="s">
        <v>40</v>
      </c>
    </row>
    <row r="41" spans="2:14" ht="12.75" x14ac:dyDescent="0.2">
      <c r="B41" s="14" t="str">
        <f>IF(Tabla1[[#This Row],[Código_Actividad]]="","",CONCATENATE(Tabla1[[#This Row],[POA]],".",Tabla1[[#This Row],[SRS]],".",Tabla1[[#This Row],[AREA]],".",Tabla1[[#This Row],[TIPO]]))</f>
        <v/>
      </c>
      <c r="C41" s="14" t="str">
        <f>IF(Tabla1[[#This Row],[Código_Actividad]]="","",'[4]Formulario PPGR1'!#REF!)</f>
        <v/>
      </c>
      <c r="D41" s="14" t="str">
        <f>IF(Tabla1[[#This Row],[Código_Actividad]]="","",'[4]Formulario PPGR1'!#REF!)</f>
        <v/>
      </c>
      <c r="E41" s="14" t="str">
        <f>IF(Tabla1[[#This Row],[Código_Actividad]]="","",'[4]Formulario PPGR1'!#REF!)</f>
        <v/>
      </c>
      <c r="F41" s="14" t="str">
        <f>IF(Tabla1[[#This Row],[Código_Actividad]]="","",'[4]Formulario PPGR1'!#REF!)</f>
        <v/>
      </c>
      <c r="G41" s="281"/>
      <c r="H41" s="282" t="s">
        <v>1485</v>
      </c>
      <c r="I41" s="282" t="s">
        <v>1457</v>
      </c>
      <c r="J41" s="281">
        <v>72</v>
      </c>
      <c r="K41" s="283">
        <v>55</v>
      </c>
      <c r="L41" s="284">
        <v>3960</v>
      </c>
      <c r="M41" s="285">
        <v>239201</v>
      </c>
      <c r="N41" s="282" t="s">
        <v>40</v>
      </c>
    </row>
    <row r="42" spans="2:14" ht="12.75" x14ac:dyDescent="0.2">
      <c r="B42" s="14" t="str">
        <f>IF(Tabla1[[#This Row],[Código_Actividad]]="","",CONCATENATE(Tabla1[[#This Row],[POA]],".",Tabla1[[#This Row],[SRS]],".",Tabla1[[#This Row],[AREA]],".",Tabla1[[#This Row],[TIPO]]))</f>
        <v/>
      </c>
      <c r="C42" s="14" t="str">
        <f>IF(Tabla1[[#This Row],[Código_Actividad]]="","",'[4]Formulario PPGR1'!#REF!)</f>
        <v/>
      </c>
      <c r="D42" s="14" t="str">
        <f>IF(Tabla1[[#This Row],[Código_Actividad]]="","",'[4]Formulario PPGR1'!#REF!)</f>
        <v/>
      </c>
      <c r="E42" s="14" t="str">
        <f>IF(Tabla1[[#This Row],[Código_Actividad]]="","",'[4]Formulario PPGR1'!#REF!)</f>
        <v/>
      </c>
      <c r="F42" s="14" t="str">
        <f>IF(Tabla1[[#This Row],[Código_Actividad]]="","",'[4]Formulario PPGR1'!#REF!)</f>
        <v/>
      </c>
      <c r="G42" s="281"/>
      <c r="H42" s="282" t="s">
        <v>1486</v>
      </c>
      <c r="I42" s="282" t="s">
        <v>1457</v>
      </c>
      <c r="J42" s="281">
        <v>36</v>
      </c>
      <c r="K42" s="283">
        <v>55</v>
      </c>
      <c r="L42" s="284">
        <v>1980</v>
      </c>
      <c r="M42" s="285">
        <v>239201</v>
      </c>
      <c r="N42" s="282" t="s">
        <v>40</v>
      </c>
    </row>
    <row r="43" spans="2:14" ht="12.75" x14ac:dyDescent="0.2">
      <c r="B43" s="14" t="str">
        <f>IF(Tabla1[[#This Row],[Código_Actividad]]="","",CONCATENATE(Tabla1[[#This Row],[POA]],".",Tabla1[[#This Row],[SRS]],".",Tabla1[[#This Row],[AREA]],".",Tabla1[[#This Row],[TIPO]]))</f>
        <v/>
      </c>
      <c r="C43" s="14" t="str">
        <f>IF(Tabla1[[#This Row],[Código_Actividad]]="","",'[4]Formulario PPGR1'!#REF!)</f>
        <v/>
      </c>
      <c r="D43" s="14" t="str">
        <f>IF(Tabla1[[#This Row],[Código_Actividad]]="","",'[4]Formulario PPGR1'!#REF!)</f>
        <v/>
      </c>
      <c r="E43" s="14" t="str">
        <f>IF(Tabla1[[#This Row],[Código_Actividad]]="","",'[4]Formulario PPGR1'!#REF!)</f>
        <v/>
      </c>
      <c r="F43" s="14" t="str">
        <f>IF(Tabla1[[#This Row],[Código_Actividad]]="","",'[4]Formulario PPGR1'!#REF!)</f>
        <v/>
      </c>
      <c r="G43" s="281"/>
      <c r="H43" s="282" t="s">
        <v>1487</v>
      </c>
      <c r="I43" s="282" t="s">
        <v>1457</v>
      </c>
      <c r="J43" s="281">
        <v>36</v>
      </c>
      <c r="K43" s="283">
        <v>70</v>
      </c>
      <c r="L43" s="284">
        <v>2520</v>
      </c>
      <c r="M43" s="285">
        <v>239201</v>
      </c>
      <c r="N43" s="282" t="s">
        <v>40</v>
      </c>
    </row>
    <row r="44" spans="2:14" ht="12.75" x14ac:dyDescent="0.2">
      <c r="B44" s="14" t="str">
        <f>IF(Tabla1[[#This Row],[Código_Actividad]]="","",CONCATENATE(Tabla1[[#This Row],[POA]],".",Tabla1[[#This Row],[SRS]],".",Tabla1[[#This Row],[AREA]],".",Tabla1[[#This Row],[TIPO]]))</f>
        <v/>
      </c>
      <c r="C44" s="14" t="str">
        <f>IF(Tabla1[[#This Row],[Código_Actividad]]="","",'[4]Formulario PPGR1'!#REF!)</f>
        <v/>
      </c>
      <c r="D44" s="14" t="str">
        <f>IF(Tabla1[[#This Row],[Código_Actividad]]="","",'[4]Formulario PPGR1'!#REF!)</f>
        <v/>
      </c>
      <c r="E44" s="14" t="str">
        <f>IF(Tabla1[[#This Row],[Código_Actividad]]="","",'[4]Formulario PPGR1'!#REF!)</f>
        <v/>
      </c>
      <c r="F44" s="14" t="str">
        <f>IF(Tabla1[[#This Row],[Código_Actividad]]="","",'[4]Formulario PPGR1'!#REF!)</f>
        <v/>
      </c>
      <c r="G44" s="281"/>
      <c r="H44" s="282" t="s">
        <v>1488</v>
      </c>
      <c r="I44" s="282" t="s">
        <v>1457</v>
      </c>
      <c r="J44" s="281">
        <v>20</v>
      </c>
      <c r="K44" s="283">
        <v>130</v>
      </c>
      <c r="L44" s="284">
        <v>2600</v>
      </c>
      <c r="M44" s="285">
        <v>239201</v>
      </c>
      <c r="N44" s="282" t="s">
        <v>40</v>
      </c>
    </row>
    <row r="45" spans="2:14" ht="12.75" x14ac:dyDescent="0.2">
      <c r="B45" s="14" t="str">
        <f>IF(Tabla1[[#This Row],[Código_Actividad]]="","",CONCATENATE(Tabla1[[#This Row],[POA]],".",Tabla1[[#This Row],[SRS]],".",Tabla1[[#This Row],[AREA]],".",Tabla1[[#This Row],[TIPO]]))</f>
        <v/>
      </c>
      <c r="C45" s="14" t="str">
        <f>IF(Tabla1[[#This Row],[Código_Actividad]]="","",'[4]Formulario PPGR1'!#REF!)</f>
        <v/>
      </c>
      <c r="D45" s="14" t="str">
        <f>IF(Tabla1[[#This Row],[Código_Actividad]]="","",'[4]Formulario PPGR1'!#REF!)</f>
        <v/>
      </c>
      <c r="E45" s="14" t="str">
        <f>IF(Tabla1[[#This Row],[Código_Actividad]]="","",'[4]Formulario PPGR1'!#REF!)</f>
        <v/>
      </c>
      <c r="F45" s="14" t="str">
        <f>IF(Tabla1[[#This Row],[Código_Actividad]]="","",'[4]Formulario PPGR1'!#REF!)</f>
        <v/>
      </c>
      <c r="G45" s="281"/>
      <c r="H45" s="282" t="s">
        <v>1489</v>
      </c>
      <c r="I45" s="282" t="s">
        <v>1457</v>
      </c>
      <c r="J45" s="281">
        <v>48</v>
      </c>
      <c r="K45" s="283">
        <v>130</v>
      </c>
      <c r="L45" s="284">
        <v>6240</v>
      </c>
      <c r="M45" s="285">
        <v>239201</v>
      </c>
      <c r="N45" s="282" t="s">
        <v>40</v>
      </c>
    </row>
    <row r="46" spans="2:14" ht="12.75" x14ac:dyDescent="0.2">
      <c r="B46" s="14" t="str">
        <f>IF(Tabla1[[#This Row],[Código_Actividad]]="","",CONCATENATE(Tabla1[[#This Row],[POA]],".",Tabla1[[#This Row],[SRS]],".",Tabla1[[#This Row],[AREA]],".",Tabla1[[#This Row],[TIPO]]))</f>
        <v/>
      </c>
      <c r="C46" s="14" t="str">
        <f>IF(Tabla1[[#This Row],[Código_Actividad]]="","",'[4]Formulario PPGR1'!#REF!)</f>
        <v/>
      </c>
      <c r="D46" s="14" t="str">
        <f>IF(Tabla1[[#This Row],[Código_Actividad]]="","",'[4]Formulario PPGR1'!#REF!)</f>
        <v/>
      </c>
      <c r="E46" s="14" t="str">
        <f>IF(Tabla1[[#This Row],[Código_Actividad]]="","",'[4]Formulario PPGR1'!#REF!)</f>
        <v/>
      </c>
      <c r="F46" s="14" t="str">
        <f>IF(Tabla1[[#This Row],[Código_Actividad]]="","",'[4]Formulario PPGR1'!#REF!)</f>
        <v/>
      </c>
      <c r="G46" s="281"/>
      <c r="H46" s="282" t="s">
        <v>1490</v>
      </c>
      <c r="I46" s="282" t="s">
        <v>1448</v>
      </c>
      <c r="J46" s="281">
        <v>180</v>
      </c>
      <c r="K46" s="283">
        <v>65</v>
      </c>
      <c r="L46" s="284">
        <v>11700</v>
      </c>
      <c r="M46" s="285">
        <v>239201</v>
      </c>
      <c r="N46" s="282" t="s">
        <v>40</v>
      </c>
    </row>
    <row r="47" spans="2:14" ht="12.75" x14ac:dyDescent="0.2">
      <c r="B47" s="14" t="str">
        <f>IF(Tabla1[[#This Row],[Código_Actividad]]="","",CONCATENATE(Tabla1[[#This Row],[POA]],".",Tabla1[[#This Row],[SRS]],".",Tabla1[[#This Row],[AREA]],".",Tabla1[[#This Row],[TIPO]]))</f>
        <v/>
      </c>
      <c r="C47" s="14" t="str">
        <f>IF(Tabla1[[#This Row],[Código_Actividad]]="","",'[4]Formulario PPGR1'!#REF!)</f>
        <v/>
      </c>
      <c r="D47" s="14" t="str">
        <f>IF(Tabla1[[#This Row],[Código_Actividad]]="","",'[4]Formulario PPGR1'!#REF!)</f>
        <v/>
      </c>
      <c r="E47" s="14" t="str">
        <f>IF(Tabla1[[#This Row],[Código_Actividad]]="","",'[4]Formulario PPGR1'!#REF!)</f>
        <v/>
      </c>
      <c r="F47" s="14" t="str">
        <f>IF(Tabla1[[#This Row],[Código_Actividad]]="","",'[4]Formulario PPGR1'!#REF!)</f>
        <v/>
      </c>
      <c r="G47" s="281"/>
      <c r="H47" s="282" t="s">
        <v>1491</v>
      </c>
      <c r="I47" s="282" t="s">
        <v>1457</v>
      </c>
      <c r="J47" s="281">
        <v>240</v>
      </c>
      <c r="K47" s="283">
        <v>55</v>
      </c>
      <c r="L47" s="284">
        <v>13200</v>
      </c>
      <c r="M47" s="285">
        <v>239201</v>
      </c>
      <c r="N47" s="282" t="s">
        <v>40</v>
      </c>
    </row>
    <row r="48" spans="2:14" ht="12.75" x14ac:dyDescent="0.2">
      <c r="B48" s="14" t="str">
        <f>IF(Tabla1[[#This Row],[Código_Actividad]]="","",CONCATENATE(Tabla1[[#This Row],[POA]],".",Tabla1[[#This Row],[SRS]],".",Tabla1[[#This Row],[AREA]],".",Tabla1[[#This Row],[TIPO]]))</f>
        <v/>
      </c>
      <c r="C48" s="14" t="str">
        <f>IF(Tabla1[[#This Row],[Código_Actividad]]="","",'[4]Formulario PPGR1'!#REF!)</f>
        <v/>
      </c>
      <c r="D48" s="14" t="str">
        <f>IF(Tabla1[[#This Row],[Código_Actividad]]="","",'[4]Formulario PPGR1'!#REF!)</f>
        <v/>
      </c>
      <c r="E48" s="14" t="str">
        <f>IF(Tabla1[[#This Row],[Código_Actividad]]="","",'[4]Formulario PPGR1'!#REF!)</f>
        <v/>
      </c>
      <c r="F48" s="14" t="str">
        <f>IF(Tabla1[[#This Row],[Código_Actividad]]="","",'[4]Formulario PPGR1'!#REF!)</f>
        <v/>
      </c>
      <c r="G48" s="281"/>
      <c r="H48" s="282" t="s">
        <v>1492</v>
      </c>
      <c r="I48" s="282" t="s">
        <v>1457</v>
      </c>
      <c r="J48" s="281">
        <v>576</v>
      </c>
      <c r="K48" s="283">
        <v>65</v>
      </c>
      <c r="L48" s="284">
        <v>37440</v>
      </c>
      <c r="M48" s="285">
        <v>239201</v>
      </c>
      <c r="N48" s="282" t="s">
        <v>40</v>
      </c>
    </row>
    <row r="49" spans="2:14" ht="12.75" x14ac:dyDescent="0.2">
      <c r="B49" s="14" t="str">
        <f>IF(Tabla1[[#This Row],[Código_Actividad]]="","",CONCATENATE(Tabla1[[#This Row],[POA]],".",Tabla1[[#This Row],[SRS]],".",Tabla1[[#This Row],[AREA]],".",Tabla1[[#This Row],[TIPO]]))</f>
        <v/>
      </c>
      <c r="C49" s="14" t="str">
        <f>IF(Tabla1[[#This Row],[Código_Actividad]]="","",'[4]Formulario PPGR1'!#REF!)</f>
        <v/>
      </c>
      <c r="D49" s="14" t="str">
        <f>IF(Tabla1[[#This Row],[Código_Actividad]]="","",'[4]Formulario PPGR1'!#REF!)</f>
        <v/>
      </c>
      <c r="E49" s="14" t="str">
        <f>IF(Tabla1[[#This Row],[Código_Actividad]]="","",'[4]Formulario PPGR1'!#REF!)</f>
        <v/>
      </c>
      <c r="F49" s="14" t="str">
        <f>IF(Tabla1[[#This Row],[Código_Actividad]]="","",'[4]Formulario PPGR1'!#REF!)</f>
        <v/>
      </c>
      <c r="G49" s="281"/>
      <c r="H49" s="282" t="s">
        <v>1493</v>
      </c>
      <c r="I49" s="282" t="s">
        <v>1457</v>
      </c>
      <c r="J49" s="281">
        <v>500</v>
      </c>
      <c r="K49" s="283">
        <v>80</v>
      </c>
      <c r="L49" s="284">
        <v>40000</v>
      </c>
      <c r="M49" s="285">
        <v>239201</v>
      </c>
      <c r="N49" s="282" t="s">
        <v>40</v>
      </c>
    </row>
    <row r="50" spans="2:14" ht="12.75" x14ac:dyDescent="0.2">
      <c r="B50" s="14" t="str">
        <f>IF(Tabla1[[#This Row],[Código_Actividad]]="","",CONCATENATE(Tabla1[[#This Row],[POA]],".",Tabla1[[#This Row],[SRS]],".",Tabla1[[#This Row],[AREA]],".",Tabla1[[#This Row],[TIPO]]))</f>
        <v/>
      </c>
      <c r="C50" s="14" t="str">
        <f>IF(Tabla1[[#This Row],[Código_Actividad]]="","",'[4]Formulario PPGR1'!#REF!)</f>
        <v/>
      </c>
      <c r="D50" s="14" t="str">
        <f>IF(Tabla1[[#This Row],[Código_Actividad]]="","",'[4]Formulario PPGR1'!#REF!)</f>
        <v/>
      </c>
      <c r="E50" s="14" t="str">
        <f>IF(Tabla1[[#This Row],[Código_Actividad]]="","",'[4]Formulario PPGR1'!#REF!)</f>
        <v/>
      </c>
      <c r="F50" s="14" t="str">
        <f>IF(Tabla1[[#This Row],[Código_Actividad]]="","",'[4]Formulario PPGR1'!#REF!)</f>
        <v/>
      </c>
      <c r="G50" s="281"/>
      <c r="H50" s="282" t="s">
        <v>1494</v>
      </c>
      <c r="I50" s="282" t="s">
        <v>1495</v>
      </c>
      <c r="J50" s="281">
        <v>6000</v>
      </c>
      <c r="K50" s="283">
        <v>4</v>
      </c>
      <c r="L50" s="284">
        <v>24000</v>
      </c>
      <c r="M50" s="285">
        <v>239201</v>
      </c>
      <c r="N50" s="282" t="s">
        <v>40</v>
      </c>
    </row>
    <row r="51" spans="2:14" ht="12.75" x14ac:dyDescent="0.2">
      <c r="B51" s="14" t="str">
        <f>IF(Tabla1[[#This Row],[Código_Actividad]]="","",CONCATENATE(Tabla1[[#This Row],[POA]],".",Tabla1[[#This Row],[SRS]],".",Tabla1[[#This Row],[AREA]],".",Tabla1[[#This Row],[TIPO]]))</f>
        <v/>
      </c>
      <c r="C51" s="14" t="str">
        <f>IF(Tabla1[[#This Row],[Código_Actividad]]="","",'[4]Formulario PPGR1'!#REF!)</f>
        <v/>
      </c>
      <c r="D51" s="14" t="str">
        <f>IF(Tabla1[[#This Row],[Código_Actividad]]="","",'[4]Formulario PPGR1'!#REF!)</f>
        <v/>
      </c>
      <c r="E51" s="14" t="str">
        <f>IF(Tabla1[[#This Row],[Código_Actividad]]="","",'[4]Formulario PPGR1'!#REF!)</f>
        <v/>
      </c>
      <c r="F51" s="14" t="str">
        <f>IF(Tabla1[[#This Row],[Código_Actividad]]="","",'[4]Formulario PPGR1'!#REF!)</f>
        <v/>
      </c>
      <c r="G51" s="281"/>
      <c r="H51" s="282" t="s">
        <v>1496</v>
      </c>
      <c r="I51" s="282" t="s">
        <v>1495</v>
      </c>
      <c r="J51" s="281">
        <v>2000</v>
      </c>
      <c r="K51" s="283">
        <v>11</v>
      </c>
      <c r="L51" s="284">
        <v>22000</v>
      </c>
      <c r="M51" s="285">
        <v>239201</v>
      </c>
      <c r="N51" s="282" t="s">
        <v>40</v>
      </c>
    </row>
    <row r="52" spans="2:14" ht="12.75" x14ac:dyDescent="0.2">
      <c r="B52" s="14" t="str">
        <f>IF(Tabla1[[#This Row],[Código_Actividad]]="","",CONCATENATE(Tabla1[[#This Row],[POA]],".",Tabla1[[#This Row],[SRS]],".",Tabla1[[#This Row],[AREA]],".",Tabla1[[#This Row],[TIPO]]))</f>
        <v/>
      </c>
      <c r="C52" s="14" t="str">
        <f>IF(Tabla1[[#This Row],[Código_Actividad]]="","",'[4]Formulario PPGR1'!#REF!)</f>
        <v/>
      </c>
      <c r="D52" s="14" t="str">
        <f>IF(Tabla1[[#This Row],[Código_Actividad]]="","",'[4]Formulario PPGR1'!#REF!)</f>
        <v/>
      </c>
      <c r="E52" s="14" t="str">
        <f>IF(Tabla1[[#This Row],[Código_Actividad]]="","",'[4]Formulario PPGR1'!#REF!)</f>
        <v/>
      </c>
      <c r="F52" s="14" t="str">
        <f>IF(Tabla1[[#This Row],[Código_Actividad]]="","",'[4]Formulario PPGR1'!#REF!)</f>
        <v/>
      </c>
      <c r="G52" s="281"/>
      <c r="H52" s="282" t="s">
        <v>1497</v>
      </c>
      <c r="I52" s="282" t="s">
        <v>1457</v>
      </c>
      <c r="J52" s="281">
        <v>16</v>
      </c>
      <c r="K52" s="283">
        <v>5</v>
      </c>
      <c r="L52" s="284">
        <v>80</v>
      </c>
      <c r="M52" s="285">
        <v>239201</v>
      </c>
      <c r="N52" s="282" t="s">
        <v>40</v>
      </c>
    </row>
    <row r="53" spans="2:14" ht="12.75" x14ac:dyDescent="0.2">
      <c r="B53" s="14" t="str">
        <f>IF(Tabla1[[#This Row],[Código_Actividad]]="","",CONCATENATE(Tabla1[[#This Row],[POA]],".",Tabla1[[#This Row],[SRS]],".",Tabla1[[#This Row],[AREA]],".",Tabla1[[#This Row],[TIPO]]))</f>
        <v/>
      </c>
      <c r="C53" s="14" t="str">
        <f>IF(Tabla1[[#This Row],[Código_Actividad]]="","",'[4]Formulario PPGR1'!#REF!)</f>
        <v/>
      </c>
      <c r="D53" s="14" t="str">
        <f>IF(Tabla1[[#This Row],[Código_Actividad]]="","",'[4]Formulario PPGR1'!#REF!)</f>
        <v/>
      </c>
      <c r="E53" s="14" t="str">
        <f>IF(Tabla1[[#This Row],[Código_Actividad]]="","",'[4]Formulario PPGR1'!#REF!)</f>
        <v/>
      </c>
      <c r="F53" s="14" t="str">
        <f>IF(Tabla1[[#This Row],[Código_Actividad]]="","",'[4]Formulario PPGR1'!#REF!)</f>
        <v/>
      </c>
      <c r="G53" s="281"/>
      <c r="H53" s="282" t="s">
        <v>1498</v>
      </c>
      <c r="I53" s="282" t="s">
        <v>1499</v>
      </c>
      <c r="J53" s="281">
        <v>8</v>
      </c>
      <c r="K53" s="283">
        <v>2250</v>
      </c>
      <c r="L53" s="284">
        <v>18000</v>
      </c>
      <c r="M53" s="285">
        <v>239101</v>
      </c>
      <c r="N53" s="282" t="s">
        <v>40</v>
      </c>
    </row>
    <row r="54" spans="2:14" ht="12.75" x14ac:dyDescent="0.2">
      <c r="B54" s="14" t="str">
        <f>IF(Tabla1[[#This Row],[Código_Actividad]]="","",CONCATENATE(Tabla1[[#This Row],[POA]],".",Tabla1[[#This Row],[SRS]],".",Tabla1[[#This Row],[AREA]],".",Tabla1[[#This Row],[TIPO]]))</f>
        <v/>
      </c>
      <c r="C54" s="14" t="str">
        <f>IF(Tabla1[[#This Row],[Código_Actividad]]="","",'[4]Formulario PPGR1'!#REF!)</f>
        <v/>
      </c>
      <c r="D54" s="14" t="str">
        <f>IF(Tabla1[[#This Row],[Código_Actividad]]="","",'[4]Formulario PPGR1'!#REF!)</f>
        <v/>
      </c>
      <c r="E54" s="14" t="str">
        <f>IF(Tabla1[[#This Row],[Código_Actividad]]="","",'[4]Formulario PPGR1'!#REF!)</f>
        <v/>
      </c>
      <c r="F54" s="14" t="str">
        <f>IF(Tabla1[[#This Row],[Código_Actividad]]="","",'[4]Formulario PPGR1'!#REF!)</f>
        <v/>
      </c>
      <c r="G54" s="281"/>
      <c r="H54" s="282" t="s">
        <v>1500</v>
      </c>
      <c r="I54" s="282" t="s">
        <v>1499</v>
      </c>
      <c r="J54" s="281">
        <v>8</v>
      </c>
      <c r="K54" s="283">
        <v>925</v>
      </c>
      <c r="L54" s="284">
        <v>7400</v>
      </c>
      <c r="M54" s="285">
        <v>239101</v>
      </c>
      <c r="N54" s="282" t="s">
        <v>40</v>
      </c>
    </row>
    <row r="55" spans="2:14" ht="12.75" x14ac:dyDescent="0.2">
      <c r="B55" s="14" t="str">
        <f>IF(Tabla1[[#This Row],[Código_Actividad]]="","",CONCATENATE(Tabla1[[#This Row],[POA]],".",Tabla1[[#This Row],[SRS]],".",Tabla1[[#This Row],[AREA]],".",Tabla1[[#This Row],[TIPO]]))</f>
        <v/>
      </c>
      <c r="C55" s="14" t="str">
        <f>IF(Tabla1[[#This Row],[Código_Actividad]]="","",'[4]Formulario PPGR1'!#REF!)</f>
        <v/>
      </c>
      <c r="D55" s="14" t="str">
        <f>IF(Tabla1[[#This Row],[Código_Actividad]]="","",'[4]Formulario PPGR1'!#REF!)</f>
        <v/>
      </c>
      <c r="E55" s="14" t="str">
        <f>IF(Tabla1[[#This Row],[Código_Actividad]]="","",'[4]Formulario PPGR1'!#REF!)</f>
        <v/>
      </c>
      <c r="F55" s="14" t="str">
        <f>IF(Tabla1[[#This Row],[Código_Actividad]]="","",'[4]Formulario PPGR1'!#REF!)</f>
        <v/>
      </c>
      <c r="G55" s="281"/>
      <c r="H55" s="282" t="s">
        <v>1501</v>
      </c>
      <c r="I55" s="282" t="s">
        <v>1502</v>
      </c>
      <c r="J55" s="281">
        <v>12</v>
      </c>
      <c r="K55" s="283">
        <v>700</v>
      </c>
      <c r="L55" s="284">
        <v>8400</v>
      </c>
      <c r="M55" s="285">
        <v>239101</v>
      </c>
      <c r="N55" s="282" t="s">
        <v>40</v>
      </c>
    </row>
    <row r="56" spans="2:14" ht="12.75" x14ac:dyDescent="0.2">
      <c r="B56" s="14" t="str">
        <f>IF(Tabla1[[#This Row],[Código_Actividad]]="","",CONCATENATE(Tabla1[[#This Row],[POA]],".",Tabla1[[#This Row],[SRS]],".",Tabla1[[#This Row],[AREA]],".",Tabla1[[#This Row],[TIPO]]))</f>
        <v/>
      </c>
      <c r="C56" s="14" t="str">
        <f>IF(Tabla1[[#This Row],[Código_Actividad]]="","",'[4]Formulario PPGR1'!#REF!)</f>
        <v/>
      </c>
      <c r="D56" s="14" t="str">
        <f>IF(Tabla1[[#This Row],[Código_Actividad]]="","",'[4]Formulario PPGR1'!#REF!)</f>
        <v/>
      </c>
      <c r="E56" s="14" t="str">
        <f>IF(Tabla1[[#This Row],[Código_Actividad]]="","",'[4]Formulario PPGR1'!#REF!)</f>
        <v/>
      </c>
      <c r="F56" s="14" t="str">
        <f>IF(Tabla1[[#This Row],[Código_Actividad]]="","",'[4]Formulario PPGR1'!#REF!)</f>
        <v/>
      </c>
      <c r="G56" s="281"/>
      <c r="H56" s="282" t="s">
        <v>1503</v>
      </c>
      <c r="I56" s="282" t="s">
        <v>1448</v>
      </c>
      <c r="J56" s="281">
        <v>8</v>
      </c>
      <c r="K56" s="283">
        <v>240</v>
      </c>
      <c r="L56" s="284">
        <v>1920</v>
      </c>
      <c r="M56" s="285">
        <v>239201</v>
      </c>
      <c r="N56" s="282" t="s">
        <v>40</v>
      </c>
    </row>
    <row r="57" spans="2:14" ht="12.75" x14ac:dyDescent="0.2">
      <c r="B57" s="14" t="str">
        <f>IF(Tabla1[[#This Row],[Código_Actividad]]="","",CONCATENATE(Tabla1[[#This Row],[POA]],".",Tabla1[[#This Row],[SRS]],".",Tabla1[[#This Row],[AREA]],".",Tabla1[[#This Row],[TIPO]]))</f>
        <v/>
      </c>
      <c r="C57" s="14" t="str">
        <f>IF(Tabla1[[#This Row],[Código_Actividad]]="","",'[4]Formulario PPGR1'!#REF!)</f>
        <v/>
      </c>
      <c r="D57" s="14" t="str">
        <f>IF(Tabla1[[#This Row],[Código_Actividad]]="","",'[4]Formulario PPGR1'!#REF!)</f>
        <v/>
      </c>
      <c r="E57" s="14" t="str">
        <f>IF(Tabla1[[#This Row],[Código_Actividad]]="","",'[4]Formulario PPGR1'!#REF!)</f>
        <v/>
      </c>
      <c r="F57" s="14" t="str">
        <f>IF(Tabla1[[#This Row],[Código_Actividad]]="","",'[4]Formulario PPGR1'!#REF!)</f>
        <v/>
      </c>
      <c r="G57" s="281"/>
      <c r="H57" s="282" t="s">
        <v>1504</v>
      </c>
      <c r="I57" s="282" t="s">
        <v>1505</v>
      </c>
      <c r="J57" s="281">
        <v>1</v>
      </c>
      <c r="K57" s="283"/>
      <c r="L57" s="284">
        <v>1300000</v>
      </c>
      <c r="M57" s="285">
        <v>22862</v>
      </c>
      <c r="N57" s="282" t="s">
        <v>40</v>
      </c>
    </row>
    <row r="58" spans="2:14" ht="12.75" x14ac:dyDescent="0.2">
      <c r="B58" s="14" t="str">
        <f>IF(Tabla1[[#This Row],[Código_Actividad]]="","",CONCATENATE(Tabla1[[#This Row],[POA]],".",Tabla1[[#This Row],[SRS]],".",Tabla1[[#This Row],[AREA]],".",Tabla1[[#This Row],[TIPO]]))</f>
        <v/>
      </c>
      <c r="C58" s="14" t="str">
        <f>IF(Tabla1[[#This Row],[Código_Actividad]]="","",'[4]Formulario PPGR1'!#REF!)</f>
        <v/>
      </c>
      <c r="D58" s="14" t="str">
        <f>IF(Tabla1[[#This Row],[Código_Actividad]]="","",'[4]Formulario PPGR1'!#REF!)</f>
        <v/>
      </c>
      <c r="E58" s="14" t="str">
        <f>IF(Tabla1[[#This Row],[Código_Actividad]]="","",'[4]Formulario PPGR1'!#REF!)</f>
        <v/>
      </c>
      <c r="F58" s="14" t="str">
        <f>IF(Tabla1[[#This Row],[Código_Actividad]]="","",'[4]Formulario PPGR1'!#REF!)</f>
        <v/>
      </c>
      <c r="G58" s="281"/>
      <c r="H58" s="282" t="s">
        <v>1506</v>
      </c>
      <c r="I58" s="282" t="s">
        <v>1505</v>
      </c>
      <c r="J58" s="281">
        <v>1</v>
      </c>
      <c r="K58" s="283"/>
      <c r="L58" s="284">
        <v>150000</v>
      </c>
      <c r="M58" s="285">
        <v>22861</v>
      </c>
      <c r="N58" s="282" t="s">
        <v>40</v>
      </c>
    </row>
    <row r="59" spans="2:14" ht="12.75" x14ac:dyDescent="0.2">
      <c r="B59" s="14" t="str">
        <f>IF(Tabla1[[#This Row],[Código_Actividad]]="","",CONCATENATE(Tabla1[[#This Row],[POA]],".",Tabla1[[#This Row],[SRS]],".",Tabla1[[#This Row],[AREA]],".",Tabla1[[#This Row],[TIPO]]))</f>
        <v/>
      </c>
      <c r="C59" s="14" t="str">
        <f>IF(Tabla1[[#This Row],[Código_Actividad]]="","",'[4]Formulario PPGR1'!#REF!)</f>
        <v/>
      </c>
      <c r="D59" s="14" t="str">
        <f>IF(Tabla1[[#This Row],[Código_Actividad]]="","",'[4]Formulario PPGR1'!#REF!)</f>
        <v/>
      </c>
      <c r="E59" s="14" t="str">
        <f>IF(Tabla1[[#This Row],[Código_Actividad]]="","",'[4]Formulario PPGR1'!#REF!)</f>
        <v/>
      </c>
      <c r="F59" s="14" t="str">
        <f>IF(Tabla1[[#This Row],[Código_Actividad]]="","",'[4]Formulario PPGR1'!#REF!)</f>
        <v/>
      </c>
      <c r="G59" s="281"/>
      <c r="H59" s="282" t="s">
        <v>1507</v>
      </c>
      <c r="I59" s="282" t="s">
        <v>1505</v>
      </c>
      <c r="J59" s="281">
        <v>1</v>
      </c>
      <c r="K59" s="283"/>
      <c r="L59" s="284">
        <v>500000</v>
      </c>
      <c r="M59" s="285">
        <v>22861</v>
      </c>
      <c r="N59" s="282" t="s">
        <v>40</v>
      </c>
    </row>
    <row r="60" spans="2:14" ht="12.75" x14ac:dyDescent="0.2">
      <c r="B60" s="14" t="str">
        <f>IF(Tabla1[[#This Row],[Código_Actividad]]="","",CONCATENATE(Tabla1[[#This Row],[POA]],".",Tabla1[[#This Row],[SRS]],".",Tabla1[[#This Row],[AREA]],".",Tabla1[[#This Row],[TIPO]]))</f>
        <v/>
      </c>
      <c r="C60" s="14" t="str">
        <f>IF(Tabla1[[#This Row],[Código_Actividad]]="","",'[4]Formulario PPGR1'!#REF!)</f>
        <v/>
      </c>
      <c r="D60" s="14" t="str">
        <f>IF(Tabla1[[#This Row],[Código_Actividad]]="","",'[4]Formulario PPGR1'!#REF!)</f>
        <v/>
      </c>
      <c r="E60" s="14" t="str">
        <f>IF(Tabla1[[#This Row],[Código_Actividad]]="","",'[4]Formulario PPGR1'!#REF!)</f>
        <v/>
      </c>
      <c r="F60" s="14" t="str">
        <f>IF(Tabla1[[#This Row],[Código_Actividad]]="","",'[4]Formulario PPGR1'!#REF!)</f>
        <v/>
      </c>
      <c r="G60" s="281"/>
      <c r="H60" s="282" t="s">
        <v>1508</v>
      </c>
      <c r="I60" s="282" t="s">
        <v>1505</v>
      </c>
      <c r="J60" s="281">
        <v>1</v>
      </c>
      <c r="K60" s="283"/>
      <c r="L60" s="284">
        <v>150000</v>
      </c>
      <c r="M60" s="285">
        <v>22861</v>
      </c>
      <c r="N60" s="282" t="s">
        <v>40</v>
      </c>
    </row>
    <row r="61" spans="2:14" ht="12.75" x14ac:dyDescent="0.2">
      <c r="B61" s="14" t="str">
        <f>IF(Tabla1[[#This Row],[Código_Actividad]]="","",CONCATENATE(Tabla1[[#This Row],[POA]],".",Tabla1[[#This Row],[SRS]],".",Tabla1[[#This Row],[AREA]],".",Tabla1[[#This Row],[TIPO]]))</f>
        <v/>
      </c>
      <c r="C61" s="14" t="str">
        <f>IF(Tabla1[[#This Row],[Código_Actividad]]="","",'[4]Formulario PPGR1'!#REF!)</f>
        <v/>
      </c>
      <c r="D61" s="14" t="str">
        <f>IF(Tabla1[[#This Row],[Código_Actividad]]="","",'[4]Formulario PPGR1'!#REF!)</f>
        <v/>
      </c>
      <c r="E61" s="14" t="str">
        <f>IF(Tabla1[[#This Row],[Código_Actividad]]="","",'[4]Formulario PPGR1'!#REF!)</f>
        <v/>
      </c>
      <c r="F61" s="14" t="str">
        <f>IF(Tabla1[[#This Row],[Código_Actividad]]="","",'[4]Formulario PPGR1'!#REF!)</f>
        <v/>
      </c>
      <c r="G61" s="281"/>
      <c r="H61" s="282" t="s">
        <v>1509</v>
      </c>
      <c r="I61" s="282" t="s">
        <v>1505</v>
      </c>
      <c r="J61" s="281">
        <v>2</v>
      </c>
      <c r="K61" s="283"/>
      <c r="L61" s="284">
        <v>350000</v>
      </c>
      <c r="M61" s="285">
        <v>22864</v>
      </c>
      <c r="N61" s="282" t="s">
        <v>40</v>
      </c>
    </row>
    <row r="62" spans="2:14" ht="12.75" x14ac:dyDescent="0.2">
      <c r="B62" s="14" t="str">
        <f>IF(Tabla1[[#This Row],[Código_Actividad]]="","",CONCATENATE(Tabla1[[#This Row],[POA]],".",Tabla1[[#This Row],[SRS]],".",Tabla1[[#This Row],[AREA]],".",Tabla1[[#This Row],[TIPO]]))</f>
        <v/>
      </c>
      <c r="C62" s="14" t="str">
        <f>IF(Tabla1[[#This Row],[Código_Actividad]]="","",'[4]Formulario PPGR1'!#REF!)</f>
        <v/>
      </c>
      <c r="D62" s="14" t="str">
        <f>IF(Tabla1[[#This Row],[Código_Actividad]]="","",'[4]Formulario PPGR1'!#REF!)</f>
        <v/>
      </c>
      <c r="E62" s="14" t="str">
        <f>IF(Tabla1[[#This Row],[Código_Actividad]]="","",'[4]Formulario PPGR1'!#REF!)</f>
        <v/>
      </c>
      <c r="F62" s="14" t="str">
        <f>IF(Tabla1[[#This Row],[Código_Actividad]]="","",'[4]Formulario PPGR1'!#REF!)</f>
        <v/>
      </c>
      <c r="G62" s="281"/>
      <c r="H62" s="282" t="s">
        <v>1510</v>
      </c>
      <c r="I62" s="282" t="s">
        <v>1505</v>
      </c>
      <c r="J62" s="281">
        <v>10</v>
      </c>
      <c r="K62" s="283"/>
      <c r="L62" s="284">
        <v>200000</v>
      </c>
      <c r="M62" s="285">
        <v>23111</v>
      </c>
      <c r="N62" s="282" t="s">
        <v>40</v>
      </c>
    </row>
    <row r="63" spans="2:14" ht="12.75" x14ac:dyDescent="0.2">
      <c r="B63" s="14" t="str">
        <f>IF(Tabla1[[#This Row],[Código_Actividad]]="","",CONCATENATE(Tabla1[[#This Row],[POA]],".",Tabla1[[#This Row],[SRS]],".",Tabla1[[#This Row],[AREA]],".",Tabla1[[#This Row],[TIPO]]))</f>
        <v/>
      </c>
      <c r="C63" s="14" t="str">
        <f>IF(Tabla1[[#This Row],[Código_Actividad]]="","",'[4]Formulario PPGR1'!#REF!)</f>
        <v/>
      </c>
      <c r="D63" s="14" t="str">
        <f>IF(Tabla1[[#This Row],[Código_Actividad]]="","",'[4]Formulario PPGR1'!#REF!)</f>
        <v/>
      </c>
      <c r="E63" s="14" t="str">
        <f>IF(Tabla1[[#This Row],[Código_Actividad]]="","",'[4]Formulario PPGR1'!#REF!)</f>
        <v/>
      </c>
      <c r="F63" s="14" t="str">
        <f>IF(Tabla1[[#This Row],[Código_Actividad]]="","",'[4]Formulario PPGR1'!#REF!)</f>
        <v/>
      </c>
      <c r="G63" s="281"/>
      <c r="H63" s="282"/>
      <c r="I63" s="282"/>
      <c r="J63" s="281"/>
      <c r="K63" s="283"/>
      <c r="L63" s="284">
        <f>+Tabla1[[#This Row],[Precio Unitario]]*Tabla1[[#This Row],[Cantidad de Insumos]]</f>
        <v>0</v>
      </c>
      <c r="M63" s="285"/>
      <c r="N63" s="282"/>
    </row>
    <row r="64" spans="2:14" ht="12.75" x14ac:dyDescent="0.2">
      <c r="B64" s="14" t="str">
        <f>IF(Tabla1[[#This Row],[Código_Actividad]]="","",CONCATENATE(Tabla1[[#This Row],[POA]],".",Tabla1[[#This Row],[SRS]],".",Tabla1[[#This Row],[AREA]],".",Tabla1[[#This Row],[TIPO]]))</f>
        <v/>
      </c>
      <c r="C64" s="14" t="str">
        <f>IF(Tabla1[[#This Row],[Código_Actividad]]="","",'[4]Formulario PPGR1'!#REF!)</f>
        <v/>
      </c>
      <c r="D64" s="14" t="str">
        <f>IF(Tabla1[[#This Row],[Código_Actividad]]="","",'[4]Formulario PPGR1'!#REF!)</f>
        <v/>
      </c>
      <c r="E64" s="14" t="str">
        <f>IF(Tabla1[[#This Row],[Código_Actividad]]="","",'[4]Formulario PPGR1'!#REF!)</f>
        <v/>
      </c>
      <c r="F64" s="14" t="str">
        <f>IF(Tabla1[[#This Row],[Código_Actividad]]="","",'[4]Formulario PPGR1'!#REF!)</f>
        <v/>
      </c>
      <c r="G64" s="281"/>
      <c r="H64" s="282"/>
      <c r="I64" s="282"/>
      <c r="J64" s="281"/>
      <c r="K64" s="283"/>
      <c r="L64" s="284">
        <f>+Tabla1[[#This Row],[Precio Unitario]]*Tabla1[[#This Row],[Cantidad de Insumos]]</f>
        <v>0</v>
      </c>
      <c r="M64" s="285"/>
      <c r="N64" s="282"/>
    </row>
    <row r="65" spans="2:14" ht="12.75" x14ac:dyDescent="0.2">
      <c r="B65" s="14" t="str">
        <f>IF(Tabla1[[#This Row],[Código_Actividad]]="","",CONCATENATE(Tabla1[[#This Row],[POA]],".",Tabla1[[#This Row],[SRS]],".",Tabla1[[#This Row],[AREA]],".",Tabla1[[#This Row],[TIPO]]))</f>
        <v/>
      </c>
      <c r="C65" s="14" t="str">
        <f>IF(Tabla1[[#This Row],[Código_Actividad]]="","",'[4]Formulario PPGR1'!#REF!)</f>
        <v/>
      </c>
      <c r="D65" s="14" t="str">
        <f>IF(Tabla1[[#This Row],[Código_Actividad]]="","",'[4]Formulario PPGR1'!#REF!)</f>
        <v/>
      </c>
      <c r="E65" s="14" t="str">
        <f>IF(Tabla1[[#This Row],[Código_Actividad]]="","",'[4]Formulario PPGR1'!#REF!)</f>
        <v/>
      </c>
      <c r="F65" s="14" t="str">
        <f>IF(Tabla1[[#This Row],[Código_Actividad]]="","",'[4]Formulario PPGR1'!#REF!)</f>
        <v/>
      </c>
      <c r="G65" s="281"/>
      <c r="H65" s="282"/>
      <c r="I65" s="282"/>
      <c r="J65" s="281"/>
      <c r="K65" s="283"/>
      <c r="L65" s="284">
        <f>+Tabla1[[#This Row],[Precio Unitario]]*Tabla1[[#This Row],[Cantidad de Insumos]]</f>
        <v>0</v>
      </c>
      <c r="M65" s="285"/>
      <c r="N65" s="282"/>
    </row>
    <row r="66" spans="2:14" ht="12.75" x14ac:dyDescent="0.2">
      <c r="B66" s="14" t="str">
        <f>IF(Tabla1[[#This Row],[Código_Actividad]]="","",CONCATENATE(Tabla1[[#This Row],[POA]],".",Tabla1[[#This Row],[SRS]],".",Tabla1[[#This Row],[AREA]],".",Tabla1[[#This Row],[TIPO]]))</f>
        <v/>
      </c>
      <c r="C66" s="14" t="str">
        <f>IF(Tabla1[[#This Row],[Código_Actividad]]="","",'[4]Formulario PPGR1'!#REF!)</f>
        <v/>
      </c>
      <c r="D66" s="14" t="str">
        <f>IF(Tabla1[[#This Row],[Código_Actividad]]="","",'[4]Formulario PPGR1'!#REF!)</f>
        <v/>
      </c>
      <c r="E66" s="14" t="str">
        <f>IF(Tabla1[[#This Row],[Código_Actividad]]="","",'[4]Formulario PPGR1'!#REF!)</f>
        <v/>
      </c>
      <c r="F66" s="14" t="str">
        <f>IF(Tabla1[[#This Row],[Código_Actividad]]="","",'[4]Formulario PPGR1'!#REF!)</f>
        <v/>
      </c>
      <c r="G66" s="281"/>
      <c r="H66" s="282"/>
      <c r="I66" s="282"/>
      <c r="J66" s="281"/>
      <c r="K66" s="283"/>
      <c r="L66" s="284">
        <f>+Tabla1[[#This Row],[Precio Unitario]]*Tabla1[[#This Row],[Cantidad de Insumos]]</f>
        <v>0</v>
      </c>
      <c r="M66" s="285"/>
      <c r="N66" s="282"/>
    </row>
    <row r="67" spans="2:14" ht="12.75" x14ac:dyDescent="0.2">
      <c r="B67" s="14" t="str">
        <f>IF(Tabla1[[#This Row],[Código_Actividad]]="","",CONCATENATE(Tabla1[[#This Row],[POA]],".",Tabla1[[#This Row],[SRS]],".",Tabla1[[#This Row],[AREA]],".",Tabla1[[#This Row],[TIPO]]))</f>
        <v/>
      </c>
      <c r="C67" s="14" t="str">
        <f>IF(Tabla1[[#This Row],[Código_Actividad]]="","",'[4]Formulario PPGR1'!#REF!)</f>
        <v/>
      </c>
      <c r="D67" s="14" t="str">
        <f>IF(Tabla1[[#This Row],[Código_Actividad]]="","",'[4]Formulario PPGR1'!#REF!)</f>
        <v/>
      </c>
      <c r="E67" s="14" t="str">
        <f>IF(Tabla1[[#This Row],[Código_Actividad]]="","",'[4]Formulario PPGR1'!#REF!)</f>
        <v/>
      </c>
      <c r="F67" s="14" t="str">
        <f>IF(Tabla1[[#This Row],[Código_Actividad]]="","",'[4]Formulario PPGR1'!#REF!)</f>
        <v/>
      </c>
      <c r="G67" s="281"/>
      <c r="H67" s="282"/>
      <c r="I67" s="282"/>
      <c r="J67" s="281"/>
      <c r="K67" s="283"/>
      <c r="L67" s="284">
        <f>+Tabla1[[#This Row],[Precio Unitario]]*Tabla1[[#This Row],[Cantidad de Insumos]]</f>
        <v>0</v>
      </c>
      <c r="M67" s="285"/>
      <c r="N67" s="282"/>
    </row>
    <row r="68" spans="2:14" ht="12.75" x14ac:dyDescent="0.2">
      <c r="B68" s="14" t="str">
        <f>IF(Tabla1[[#This Row],[Código_Actividad]]="","",CONCATENATE(Tabla1[[#This Row],[POA]],".",Tabla1[[#This Row],[SRS]],".",Tabla1[[#This Row],[AREA]],".",Tabla1[[#This Row],[TIPO]]))</f>
        <v/>
      </c>
      <c r="C68" s="14" t="str">
        <f>IF(Tabla1[[#This Row],[Código_Actividad]]="","",'[4]Formulario PPGR1'!#REF!)</f>
        <v/>
      </c>
      <c r="D68" s="14" t="str">
        <f>IF(Tabla1[[#This Row],[Código_Actividad]]="","",'[4]Formulario PPGR1'!#REF!)</f>
        <v/>
      </c>
      <c r="E68" s="14" t="str">
        <f>IF(Tabla1[[#This Row],[Código_Actividad]]="","",'[4]Formulario PPGR1'!#REF!)</f>
        <v/>
      </c>
      <c r="F68" s="14" t="str">
        <f>IF(Tabla1[[#This Row],[Código_Actividad]]="","",'[4]Formulario PPGR1'!#REF!)</f>
        <v/>
      </c>
      <c r="G68" s="281"/>
      <c r="H68" s="282"/>
      <c r="I68" s="282"/>
      <c r="J68" s="281"/>
      <c r="K68" s="283"/>
      <c r="L68" s="284">
        <f>+Tabla1[[#This Row],[Precio Unitario]]*Tabla1[[#This Row],[Cantidad de Insumos]]</f>
        <v>0</v>
      </c>
      <c r="M68" s="285"/>
      <c r="N68" s="282"/>
    </row>
    <row r="69" spans="2:14" ht="12.75" x14ac:dyDescent="0.2">
      <c r="B69" s="14" t="str">
        <f>IF(Tabla1[[#This Row],[Código_Actividad]]="","",CONCATENATE(Tabla1[[#This Row],[POA]],".",Tabla1[[#This Row],[SRS]],".",Tabla1[[#This Row],[AREA]],".",Tabla1[[#This Row],[TIPO]]))</f>
        <v/>
      </c>
      <c r="C69" s="14" t="str">
        <f>IF(Tabla1[[#This Row],[Código_Actividad]]="","",'[4]Formulario PPGR1'!#REF!)</f>
        <v/>
      </c>
      <c r="D69" s="14" t="str">
        <f>IF(Tabla1[[#This Row],[Código_Actividad]]="","",'[4]Formulario PPGR1'!#REF!)</f>
        <v/>
      </c>
      <c r="E69" s="14" t="str">
        <f>IF(Tabla1[[#This Row],[Código_Actividad]]="","",'[4]Formulario PPGR1'!#REF!)</f>
        <v/>
      </c>
      <c r="F69" s="14" t="str">
        <f>IF(Tabla1[[#This Row],[Código_Actividad]]="","",'[4]Formulario PPGR1'!#REF!)</f>
        <v/>
      </c>
      <c r="G69" s="281"/>
      <c r="H69" s="282"/>
      <c r="I69" s="282"/>
      <c r="J69" s="281"/>
      <c r="K69" s="283"/>
      <c r="L69" s="284">
        <f>+Tabla1[[#This Row],[Precio Unitario]]*Tabla1[[#This Row],[Cantidad de Insumos]]</f>
        <v>0</v>
      </c>
      <c r="M69" s="285"/>
      <c r="N69" s="282"/>
    </row>
    <row r="70" spans="2:14" ht="12.75" x14ac:dyDescent="0.2">
      <c r="B70" s="14" t="str">
        <f>IF(Tabla1[[#This Row],[Código_Actividad]]="","",CONCATENATE(Tabla1[[#This Row],[POA]],".",Tabla1[[#This Row],[SRS]],".",Tabla1[[#This Row],[AREA]],".",Tabla1[[#This Row],[TIPO]]))</f>
        <v/>
      </c>
      <c r="C70" s="14" t="str">
        <f>IF(Tabla1[[#This Row],[Código_Actividad]]="","",'[4]Formulario PPGR1'!#REF!)</f>
        <v/>
      </c>
      <c r="D70" s="14" t="str">
        <f>IF(Tabla1[[#This Row],[Código_Actividad]]="","",'[4]Formulario PPGR1'!#REF!)</f>
        <v/>
      </c>
      <c r="E70" s="14" t="str">
        <f>IF(Tabla1[[#This Row],[Código_Actividad]]="","",'[4]Formulario PPGR1'!#REF!)</f>
        <v/>
      </c>
      <c r="F70" s="14" t="str">
        <f>IF(Tabla1[[#This Row],[Código_Actividad]]="","",'[4]Formulario PPGR1'!#REF!)</f>
        <v/>
      </c>
      <c r="G70" s="281"/>
      <c r="H70" s="282"/>
      <c r="I70" s="282"/>
      <c r="J70" s="281"/>
      <c r="K70" s="283"/>
      <c r="L70" s="284">
        <f>+Tabla1[[#This Row],[Precio Unitario]]*Tabla1[[#This Row],[Cantidad de Insumos]]</f>
        <v>0</v>
      </c>
      <c r="M70" s="285"/>
      <c r="N70" s="282"/>
    </row>
    <row r="71" spans="2:14" ht="12.75" x14ac:dyDescent="0.2">
      <c r="B71" s="14" t="str">
        <f>IF(Tabla1[[#This Row],[Código_Actividad]]="","",CONCATENATE(Tabla1[[#This Row],[POA]],".",Tabla1[[#This Row],[SRS]],".",Tabla1[[#This Row],[AREA]],".",Tabla1[[#This Row],[TIPO]]))</f>
        <v/>
      </c>
      <c r="C71" s="14" t="str">
        <f>IF(Tabla1[[#This Row],[Código_Actividad]]="","",'[4]Formulario PPGR1'!#REF!)</f>
        <v/>
      </c>
      <c r="D71" s="14" t="str">
        <f>IF(Tabla1[[#This Row],[Código_Actividad]]="","",'[4]Formulario PPGR1'!#REF!)</f>
        <v/>
      </c>
      <c r="E71" s="14" t="str">
        <f>IF(Tabla1[[#This Row],[Código_Actividad]]="","",'[4]Formulario PPGR1'!#REF!)</f>
        <v/>
      </c>
      <c r="F71" s="14" t="str">
        <f>IF(Tabla1[[#This Row],[Código_Actividad]]="","",'[4]Formulario PPGR1'!#REF!)</f>
        <v/>
      </c>
      <c r="G71" s="281"/>
      <c r="H71" s="282"/>
      <c r="I71" s="282"/>
      <c r="J71" s="281"/>
      <c r="K71" s="283"/>
      <c r="L71" s="284">
        <f>+Tabla1[[#This Row],[Precio Unitario]]*Tabla1[[#This Row],[Cantidad de Insumos]]</f>
        <v>0</v>
      </c>
      <c r="M71" s="285"/>
      <c r="N71" s="282"/>
    </row>
    <row r="72" spans="2:14" ht="12.75" x14ac:dyDescent="0.2">
      <c r="B72" s="14" t="str">
        <f>IF(Tabla1[[#This Row],[Código_Actividad]]="","",CONCATENATE(Tabla1[[#This Row],[POA]],".",Tabla1[[#This Row],[SRS]],".",Tabla1[[#This Row],[AREA]],".",Tabla1[[#This Row],[TIPO]]))</f>
        <v/>
      </c>
      <c r="C72" s="14" t="str">
        <f>IF(Tabla1[[#This Row],[Código_Actividad]]="","",'[4]Formulario PPGR1'!#REF!)</f>
        <v/>
      </c>
      <c r="D72" s="14" t="str">
        <f>IF(Tabla1[[#This Row],[Código_Actividad]]="","",'[4]Formulario PPGR1'!#REF!)</f>
        <v/>
      </c>
      <c r="E72" s="14" t="str">
        <f>IF(Tabla1[[#This Row],[Código_Actividad]]="","",'[4]Formulario PPGR1'!#REF!)</f>
        <v/>
      </c>
      <c r="F72" s="14" t="str">
        <f>IF(Tabla1[[#This Row],[Código_Actividad]]="","",'[4]Formulario PPGR1'!#REF!)</f>
        <v/>
      </c>
      <c r="G72" s="281"/>
      <c r="H72" s="282"/>
      <c r="I72" s="282"/>
      <c r="J72" s="281"/>
      <c r="K72" s="283"/>
      <c r="L72" s="284">
        <f>+Tabla1[[#This Row],[Precio Unitario]]*Tabla1[[#This Row],[Cantidad de Insumos]]</f>
        <v>0</v>
      </c>
      <c r="M72" s="285"/>
      <c r="N72" s="282"/>
    </row>
    <row r="73" spans="2:14" ht="12.75" x14ac:dyDescent="0.2">
      <c r="B73" s="14" t="str">
        <f>IF(Tabla1[[#This Row],[Código_Actividad]]="","",CONCATENATE(Tabla1[[#This Row],[POA]],".",Tabla1[[#This Row],[SRS]],".",Tabla1[[#This Row],[AREA]],".",Tabla1[[#This Row],[TIPO]]))</f>
        <v/>
      </c>
      <c r="C73" s="14" t="str">
        <f>IF(Tabla1[[#This Row],[Código_Actividad]]="","",'[4]Formulario PPGR1'!#REF!)</f>
        <v/>
      </c>
      <c r="D73" s="14" t="str">
        <f>IF(Tabla1[[#This Row],[Código_Actividad]]="","",'[4]Formulario PPGR1'!#REF!)</f>
        <v/>
      </c>
      <c r="E73" s="14" t="str">
        <f>IF(Tabla1[[#This Row],[Código_Actividad]]="","",'[4]Formulario PPGR1'!#REF!)</f>
        <v/>
      </c>
      <c r="F73" s="14" t="str">
        <f>IF(Tabla1[[#This Row],[Código_Actividad]]="","",'[4]Formulario PPGR1'!#REF!)</f>
        <v/>
      </c>
      <c r="G73" s="281"/>
      <c r="H73" s="282"/>
      <c r="I73" s="282"/>
      <c r="J73" s="281"/>
      <c r="K73" s="283"/>
      <c r="L73" s="284">
        <f>+Tabla1[[#This Row],[Precio Unitario]]*Tabla1[[#This Row],[Cantidad de Insumos]]</f>
        <v>0</v>
      </c>
      <c r="M73" s="285"/>
      <c r="N73" s="282"/>
    </row>
    <row r="74" spans="2:14" ht="12.75" x14ac:dyDescent="0.2">
      <c r="B74" s="14" t="str">
        <f>IF(Tabla1[[#This Row],[Código_Actividad]]="","",CONCATENATE(Tabla1[[#This Row],[POA]],".",Tabla1[[#This Row],[SRS]],".",Tabla1[[#This Row],[AREA]],".",Tabla1[[#This Row],[TIPO]]))</f>
        <v/>
      </c>
      <c r="C74" s="14" t="str">
        <f>IF(Tabla1[[#This Row],[Código_Actividad]]="","",'[4]Formulario PPGR1'!#REF!)</f>
        <v/>
      </c>
      <c r="D74" s="14" t="str">
        <f>IF(Tabla1[[#This Row],[Código_Actividad]]="","",'[4]Formulario PPGR1'!#REF!)</f>
        <v/>
      </c>
      <c r="E74" s="14" t="str">
        <f>IF(Tabla1[[#This Row],[Código_Actividad]]="","",'[4]Formulario PPGR1'!#REF!)</f>
        <v/>
      </c>
      <c r="F74" s="14" t="str">
        <f>IF(Tabla1[[#This Row],[Código_Actividad]]="","",'[4]Formulario PPGR1'!#REF!)</f>
        <v/>
      </c>
      <c r="G74" s="281"/>
      <c r="H74" s="282"/>
      <c r="I74" s="282"/>
      <c r="J74" s="281"/>
      <c r="K74" s="283"/>
      <c r="L74" s="284">
        <f>+Tabla1[[#This Row],[Precio Unitario]]*Tabla1[[#This Row],[Cantidad de Insumos]]</f>
        <v>0</v>
      </c>
      <c r="M74" s="285"/>
      <c r="N74" s="282"/>
    </row>
    <row r="75" spans="2:14" ht="12.75" x14ac:dyDescent="0.2">
      <c r="B75" s="14" t="str">
        <f>IF(Tabla1[[#This Row],[Código_Actividad]]="","",CONCATENATE(Tabla1[[#This Row],[POA]],".",Tabla1[[#This Row],[SRS]],".",Tabla1[[#This Row],[AREA]],".",Tabla1[[#This Row],[TIPO]]))</f>
        <v/>
      </c>
      <c r="C75" s="14" t="str">
        <f>IF(Tabla1[[#This Row],[Código_Actividad]]="","",'[4]Formulario PPGR1'!#REF!)</f>
        <v/>
      </c>
      <c r="D75" s="14" t="str">
        <f>IF(Tabla1[[#This Row],[Código_Actividad]]="","",'[4]Formulario PPGR1'!#REF!)</f>
        <v/>
      </c>
      <c r="E75" s="14" t="str">
        <f>IF(Tabla1[[#This Row],[Código_Actividad]]="","",'[4]Formulario PPGR1'!#REF!)</f>
        <v/>
      </c>
      <c r="F75" s="14" t="str">
        <f>IF(Tabla1[[#This Row],[Código_Actividad]]="","",'[4]Formulario PPGR1'!#REF!)</f>
        <v/>
      </c>
      <c r="G75" s="281"/>
      <c r="H75" s="282"/>
      <c r="I75" s="282"/>
      <c r="J75" s="281"/>
      <c r="K75" s="283"/>
      <c r="L75" s="284">
        <f>+Tabla1[[#This Row],[Precio Unitario]]*Tabla1[[#This Row],[Cantidad de Insumos]]</f>
        <v>0</v>
      </c>
      <c r="M75" s="285"/>
      <c r="N75" s="282"/>
    </row>
    <row r="76" spans="2:14" ht="12.75" x14ac:dyDescent="0.2">
      <c r="B76" s="14" t="str">
        <f>IF(Tabla1[[#This Row],[Código_Actividad]]="","",CONCATENATE(Tabla1[[#This Row],[POA]],".",Tabla1[[#This Row],[SRS]],".",Tabla1[[#This Row],[AREA]],".",Tabla1[[#This Row],[TIPO]]))</f>
        <v/>
      </c>
      <c r="C76" s="14" t="str">
        <f>IF(Tabla1[[#This Row],[Código_Actividad]]="","",'[4]Formulario PPGR1'!#REF!)</f>
        <v/>
      </c>
      <c r="D76" s="14" t="str">
        <f>IF(Tabla1[[#This Row],[Código_Actividad]]="","",'[4]Formulario PPGR1'!#REF!)</f>
        <v/>
      </c>
      <c r="E76" s="14" t="str">
        <f>IF(Tabla1[[#This Row],[Código_Actividad]]="","",'[4]Formulario PPGR1'!#REF!)</f>
        <v/>
      </c>
      <c r="F76" s="14" t="str">
        <f>IF(Tabla1[[#This Row],[Código_Actividad]]="","",'[4]Formulario PPGR1'!#REF!)</f>
        <v/>
      </c>
      <c r="G76" s="281"/>
      <c r="H76" s="282"/>
      <c r="I76" s="282"/>
      <c r="J76" s="281"/>
      <c r="K76" s="283"/>
      <c r="L76" s="284">
        <f>+Tabla1[[#This Row],[Precio Unitario]]*Tabla1[[#This Row],[Cantidad de Insumos]]</f>
        <v>0</v>
      </c>
      <c r="M76" s="285"/>
      <c r="N76" s="282"/>
    </row>
    <row r="77" spans="2:14" ht="12.75" x14ac:dyDescent="0.2">
      <c r="B77" s="14" t="str">
        <f>IF(Tabla1[[#This Row],[Código_Actividad]]="","",CONCATENATE(Tabla1[[#This Row],[POA]],".",Tabla1[[#This Row],[SRS]],".",Tabla1[[#This Row],[AREA]],".",Tabla1[[#This Row],[TIPO]]))</f>
        <v/>
      </c>
      <c r="C77" s="14" t="str">
        <f>IF(Tabla1[[#This Row],[Código_Actividad]]="","",'[4]Formulario PPGR1'!#REF!)</f>
        <v/>
      </c>
      <c r="D77" s="14" t="str">
        <f>IF(Tabla1[[#This Row],[Código_Actividad]]="","",'[4]Formulario PPGR1'!#REF!)</f>
        <v/>
      </c>
      <c r="E77" s="14" t="str">
        <f>IF(Tabla1[[#This Row],[Código_Actividad]]="","",'[4]Formulario PPGR1'!#REF!)</f>
        <v/>
      </c>
      <c r="F77" s="14" t="str">
        <f>IF(Tabla1[[#This Row],[Código_Actividad]]="","",'[4]Formulario PPGR1'!#REF!)</f>
        <v/>
      </c>
      <c r="G77" s="281"/>
      <c r="H77" s="282"/>
      <c r="I77" s="282"/>
      <c r="J77" s="281"/>
      <c r="K77" s="283"/>
      <c r="L77" s="284">
        <f>+Tabla1[[#This Row],[Precio Unitario]]*Tabla1[[#This Row],[Cantidad de Insumos]]</f>
        <v>0</v>
      </c>
      <c r="M77" s="285"/>
      <c r="N77" s="282"/>
    </row>
    <row r="78" spans="2:14" ht="12.75" x14ac:dyDescent="0.2">
      <c r="B78" s="14" t="str">
        <f>IF(Tabla1[[#This Row],[Código_Actividad]]="","",CONCATENATE(Tabla1[[#This Row],[POA]],".",Tabla1[[#This Row],[SRS]],".",Tabla1[[#This Row],[AREA]],".",Tabla1[[#This Row],[TIPO]]))</f>
        <v/>
      </c>
      <c r="C78" s="14" t="str">
        <f>IF(Tabla1[[#This Row],[Código_Actividad]]="","",'[4]Formulario PPGR1'!#REF!)</f>
        <v/>
      </c>
      <c r="D78" s="14" t="str">
        <f>IF(Tabla1[[#This Row],[Código_Actividad]]="","",'[4]Formulario PPGR1'!#REF!)</f>
        <v/>
      </c>
      <c r="E78" s="14" t="str">
        <f>IF(Tabla1[[#This Row],[Código_Actividad]]="","",'[4]Formulario PPGR1'!#REF!)</f>
        <v/>
      </c>
      <c r="F78" s="14" t="str">
        <f>IF(Tabla1[[#This Row],[Código_Actividad]]="","",'[4]Formulario PPGR1'!#REF!)</f>
        <v/>
      </c>
      <c r="G78" s="281"/>
      <c r="H78" s="282"/>
      <c r="I78" s="282"/>
      <c r="J78" s="281"/>
      <c r="K78" s="283"/>
      <c r="L78" s="284">
        <f>+Tabla1[[#This Row],[Precio Unitario]]*Tabla1[[#This Row],[Cantidad de Insumos]]</f>
        <v>0</v>
      </c>
      <c r="M78" s="285"/>
      <c r="N78" s="282"/>
    </row>
    <row r="79" spans="2:14" ht="12.75" x14ac:dyDescent="0.2">
      <c r="B79" s="14" t="str">
        <f>IF(Tabla1[[#This Row],[Código_Actividad]]="","",CONCATENATE(Tabla1[[#This Row],[POA]],".",Tabla1[[#This Row],[SRS]],".",Tabla1[[#This Row],[AREA]],".",Tabla1[[#This Row],[TIPO]]))</f>
        <v/>
      </c>
      <c r="C79" s="14" t="str">
        <f>IF(Tabla1[[#This Row],[Código_Actividad]]="","",'[4]Formulario PPGR1'!#REF!)</f>
        <v/>
      </c>
      <c r="D79" s="14" t="str">
        <f>IF(Tabla1[[#This Row],[Código_Actividad]]="","",'[4]Formulario PPGR1'!#REF!)</f>
        <v/>
      </c>
      <c r="E79" s="14" t="str">
        <f>IF(Tabla1[[#This Row],[Código_Actividad]]="","",'[4]Formulario PPGR1'!#REF!)</f>
        <v/>
      </c>
      <c r="F79" s="14" t="str">
        <f>IF(Tabla1[[#This Row],[Código_Actividad]]="","",'[4]Formulario PPGR1'!#REF!)</f>
        <v/>
      </c>
      <c r="G79" s="281"/>
      <c r="H79" s="282"/>
      <c r="I79" s="282"/>
      <c r="J79" s="281"/>
      <c r="K79" s="283"/>
      <c r="L79" s="284">
        <f>+Tabla1[[#This Row],[Precio Unitario]]*Tabla1[[#This Row],[Cantidad de Insumos]]</f>
        <v>0</v>
      </c>
      <c r="M79" s="285"/>
      <c r="N79" s="282"/>
    </row>
    <row r="80" spans="2:14" ht="12.75" x14ac:dyDescent="0.2">
      <c r="B80" s="14" t="str">
        <f>IF(Tabla1[[#This Row],[Código_Actividad]]="","",CONCATENATE(Tabla1[[#This Row],[POA]],".",Tabla1[[#This Row],[SRS]],".",Tabla1[[#This Row],[AREA]],".",Tabla1[[#This Row],[TIPO]]))</f>
        <v/>
      </c>
      <c r="C80" s="14" t="str">
        <f>IF(Tabla1[[#This Row],[Código_Actividad]]="","",'[4]Formulario PPGR1'!#REF!)</f>
        <v/>
      </c>
      <c r="D80" s="14" t="str">
        <f>IF(Tabla1[[#This Row],[Código_Actividad]]="","",'[4]Formulario PPGR1'!#REF!)</f>
        <v/>
      </c>
      <c r="E80" s="14" t="str">
        <f>IF(Tabla1[[#This Row],[Código_Actividad]]="","",'[4]Formulario PPGR1'!#REF!)</f>
        <v/>
      </c>
      <c r="F80" s="14" t="str">
        <f>IF(Tabla1[[#This Row],[Código_Actividad]]="","",'[4]Formulario PPGR1'!#REF!)</f>
        <v/>
      </c>
      <c r="G80" s="281"/>
      <c r="H80" s="282"/>
      <c r="I80" s="282"/>
      <c r="J80" s="281"/>
      <c r="K80" s="283"/>
      <c r="L80" s="284">
        <f>+Tabla1[[#This Row],[Precio Unitario]]*Tabla1[[#This Row],[Cantidad de Insumos]]</f>
        <v>0</v>
      </c>
      <c r="M80" s="285"/>
      <c r="N80" s="282"/>
    </row>
    <row r="81" spans="2:14" ht="12.75" x14ac:dyDescent="0.2">
      <c r="B81" s="14" t="str">
        <f>IF(Tabla1[[#This Row],[Código_Actividad]]="","",CONCATENATE(Tabla1[[#This Row],[POA]],".",Tabla1[[#This Row],[SRS]],".",Tabla1[[#This Row],[AREA]],".",Tabla1[[#This Row],[TIPO]]))</f>
        <v/>
      </c>
      <c r="C81" s="14" t="str">
        <f>IF(Tabla1[[#This Row],[Código_Actividad]]="","",'[4]Formulario PPGR1'!#REF!)</f>
        <v/>
      </c>
      <c r="D81" s="14" t="str">
        <f>IF(Tabla1[[#This Row],[Código_Actividad]]="","",'[4]Formulario PPGR1'!#REF!)</f>
        <v/>
      </c>
      <c r="E81" s="14" t="str">
        <f>IF(Tabla1[[#This Row],[Código_Actividad]]="","",'[4]Formulario PPGR1'!#REF!)</f>
        <v/>
      </c>
      <c r="F81" s="14" t="str">
        <f>IF(Tabla1[[#This Row],[Código_Actividad]]="","",'[4]Formulario PPGR1'!#REF!)</f>
        <v/>
      </c>
      <c r="G81" s="281"/>
      <c r="H81" s="282"/>
      <c r="I81" s="282"/>
      <c r="J81" s="281"/>
      <c r="K81" s="283"/>
      <c r="L81" s="284">
        <f>+Tabla1[[#This Row],[Precio Unitario]]*Tabla1[[#This Row],[Cantidad de Insumos]]</f>
        <v>0</v>
      </c>
      <c r="M81" s="285"/>
      <c r="N81" s="282"/>
    </row>
    <row r="82" spans="2:14" ht="12.75" x14ac:dyDescent="0.2">
      <c r="B82" s="14" t="str">
        <f>IF(Tabla1[[#This Row],[Código_Actividad]]="","",CONCATENATE(Tabla1[[#This Row],[POA]],".",Tabla1[[#This Row],[SRS]],".",Tabla1[[#This Row],[AREA]],".",Tabla1[[#This Row],[TIPO]]))</f>
        <v/>
      </c>
      <c r="C82" s="14" t="str">
        <f>IF(Tabla1[[#This Row],[Código_Actividad]]="","",'[4]Formulario PPGR1'!#REF!)</f>
        <v/>
      </c>
      <c r="D82" s="14" t="str">
        <f>IF(Tabla1[[#This Row],[Código_Actividad]]="","",'[4]Formulario PPGR1'!#REF!)</f>
        <v/>
      </c>
      <c r="E82" s="14" t="str">
        <f>IF(Tabla1[[#This Row],[Código_Actividad]]="","",'[4]Formulario PPGR1'!#REF!)</f>
        <v/>
      </c>
      <c r="F82" s="14" t="str">
        <f>IF(Tabla1[[#This Row],[Código_Actividad]]="","",'[4]Formulario PPGR1'!#REF!)</f>
        <v/>
      </c>
      <c r="G82" s="281"/>
      <c r="H82" s="282"/>
      <c r="I82" s="282"/>
      <c r="J82" s="281"/>
      <c r="K82" s="283"/>
      <c r="L82" s="284">
        <f>+Tabla1[[#This Row],[Precio Unitario]]*Tabla1[[#This Row],[Cantidad de Insumos]]</f>
        <v>0</v>
      </c>
      <c r="M82" s="285"/>
      <c r="N82" s="282"/>
    </row>
    <row r="83" spans="2:14" ht="12.75" x14ac:dyDescent="0.2">
      <c r="B83" s="14" t="str">
        <f>IF(Tabla1[[#This Row],[Código_Actividad]]="","",CONCATENATE(Tabla1[[#This Row],[POA]],".",Tabla1[[#This Row],[SRS]],".",Tabla1[[#This Row],[AREA]],".",Tabla1[[#This Row],[TIPO]]))</f>
        <v/>
      </c>
      <c r="C83" s="14" t="str">
        <f>IF(Tabla1[[#This Row],[Código_Actividad]]="","",'[4]Formulario PPGR1'!#REF!)</f>
        <v/>
      </c>
      <c r="D83" s="14" t="str">
        <f>IF(Tabla1[[#This Row],[Código_Actividad]]="","",'[4]Formulario PPGR1'!#REF!)</f>
        <v/>
      </c>
      <c r="E83" s="14" t="str">
        <f>IF(Tabla1[[#This Row],[Código_Actividad]]="","",'[4]Formulario PPGR1'!#REF!)</f>
        <v/>
      </c>
      <c r="F83" s="14" t="str">
        <f>IF(Tabla1[[#This Row],[Código_Actividad]]="","",'[4]Formulario PPGR1'!#REF!)</f>
        <v/>
      </c>
      <c r="G83" s="281"/>
      <c r="H83" s="282"/>
      <c r="I83" s="282"/>
      <c r="J83" s="281"/>
      <c r="K83" s="283"/>
      <c r="L83" s="284">
        <f>+Tabla1[[#This Row],[Precio Unitario]]*Tabla1[[#This Row],[Cantidad de Insumos]]</f>
        <v>0</v>
      </c>
      <c r="M83" s="285"/>
      <c r="N83" s="282"/>
    </row>
    <row r="84" spans="2:14" ht="12.75" x14ac:dyDescent="0.2">
      <c r="B84" s="14" t="str">
        <f>IF(Tabla1[[#This Row],[Código_Actividad]]="","",CONCATENATE(Tabla1[[#This Row],[POA]],".",Tabla1[[#This Row],[SRS]],".",Tabla1[[#This Row],[AREA]],".",Tabla1[[#This Row],[TIPO]]))</f>
        <v/>
      </c>
      <c r="C84" s="14" t="str">
        <f>IF(Tabla1[[#This Row],[Código_Actividad]]="","",'[4]Formulario PPGR1'!#REF!)</f>
        <v/>
      </c>
      <c r="D84" s="14" t="str">
        <f>IF(Tabla1[[#This Row],[Código_Actividad]]="","",'[4]Formulario PPGR1'!#REF!)</f>
        <v/>
      </c>
      <c r="E84" s="14" t="str">
        <f>IF(Tabla1[[#This Row],[Código_Actividad]]="","",'[4]Formulario PPGR1'!#REF!)</f>
        <v/>
      </c>
      <c r="F84" s="14" t="str">
        <f>IF(Tabla1[[#This Row],[Código_Actividad]]="","",'[4]Formulario PPGR1'!#REF!)</f>
        <v/>
      </c>
      <c r="G84" s="281"/>
      <c r="H84" s="282"/>
      <c r="I84" s="282"/>
      <c r="J84" s="281"/>
      <c r="K84" s="283"/>
      <c r="L84" s="284">
        <f>+Tabla1[[#This Row],[Precio Unitario]]*Tabla1[[#This Row],[Cantidad de Insumos]]</f>
        <v>0</v>
      </c>
      <c r="M84" s="285"/>
      <c r="N84" s="282"/>
    </row>
    <row r="85" spans="2:14" ht="12.75" x14ac:dyDescent="0.2">
      <c r="B85" s="14" t="str">
        <f>IF(Tabla1[[#This Row],[Código_Actividad]]="","",CONCATENATE(Tabla1[[#This Row],[POA]],".",Tabla1[[#This Row],[SRS]],".",Tabla1[[#This Row],[AREA]],".",Tabla1[[#This Row],[TIPO]]))</f>
        <v/>
      </c>
      <c r="C85" s="14" t="str">
        <f>IF(Tabla1[[#This Row],[Código_Actividad]]="","",'[4]Formulario PPGR1'!#REF!)</f>
        <v/>
      </c>
      <c r="D85" s="14" t="str">
        <f>IF(Tabla1[[#This Row],[Código_Actividad]]="","",'[4]Formulario PPGR1'!#REF!)</f>
        <v/>
      </c>
      <c r="E85" s="14" t="str">
        <f>IF(Tabla1[[#This Row],[Código_Actividad]]="","",'[4]Formulario PPGR1'!#REF!)</f>
        <v/>
      </c>
      <c r="F85" s="14" t="str">
        <f>IF(Tabla1[[#This Row],[Código_Actividad]]="","",'[4]Formulario PPGR1'!#REF!)</f>
        <v/>
      </c>
      <c r="G85" s="281"/>
      <c r="H85" s="282"/>
      <c r="I85" s="282"/>
      <c r="J85" s="281"/>
      <c r="K85" s="283"/>
      <c r="L85" s="284">
        <f>+Tabla1[[#This Row],[Precio Unitario]]*Tabla1[[#This Row],[Cantidad de Insumos]]</f>
        <v>0</v>
      </c>
      <c r="M85" s="285"/>
      <c r="N85" s="282"/>
    </row>
    <row r="86" spans="2:14" ht="12.75" x14ac:dyDescent="0.2">
      <c r="B86" s="14" t="str">
        <f>IF(Tabla1[[#This Row],[Código_Actividad]]="","",CONCATENATE(Tabla1[[#This Row],[POA]],".",Tabla1[[#This Row],[SRS]],".",Tabla1[[#This Row],[AREA]],".",Tabla1[[#This Row],[TIPO]]))</f>
        <v/>
      </c>
      <c r="C86" s="14" t="str">
        <f>IF(Tabla1[[#This Row],[Código_Actividad]]="","",'[4]Formulario PPGR1'!#REF!)</f>
        <v/>
      </c>
      <c r="D86" s="14" t="str">
        <f>IF(Tabla1[[#This Row],[Código_Actividad]]="","",'[4]Formulario PPGR1'!#REF!)</f>
        <v/>
      </c>
      <c r="E86" s="14" t="str">
        <f>IF(Tabla1[[#This Row],[Código_Actividad]]="","",'[4]Formulario PPGR1'!#REF!)</f>
        <v/>
      </c>
      <c r="F86" s="14" t="str">
        <f>IF(Tabla1[[#This Row],[Código_Actividad]]="","",'[4]Formulario PPGR1'!#REF!)</f>
        <v/>
      </c>
      <c r="G86" s="281"/>
      <c r="H86" s="282"/>
      <c r="I86" s="282"/>
      <c r="J86" s="281"/>
      <c r="K86" s="283"/>
      <c r="L86" s="284">
        <f>+Tabla1[[#This Row],[Precio Unitario]]*Tabla1[[#This Row],[Cantidad de Insumos]]</f>
        <v>0</v>
      </c>
      <c r="M86" s="285"/>
      <c r="N86" s="282"/>
    </row>
    <row r="87" spans="2:14" ht="12.75" x14ac:dyDescent="0.2">
      <c r="B87" s="14" t="str">
        <f>IF(Tabla1[[#This Row],[Código_Actividad]]="","",CONCATENATE(Tabla1[[#This Row],[POA]],".",Tabla1[[#This Row],[SRS]],".",Tabla1[[#This Row],[AREA]],".",Tabla1[[#This Row],[TIPO]]))</f>
        <v/>
      </c>
      <c r="C87" s="14" t="str">
        <f>IF(Tabla1[[#This Row],[Código_Actividad]]="","",'[4]Formulario PPGR1'!#REF!)</f>
        <v/>
      </c>
      <c r="D87" s="14" t="str">
        <f>IF(Tabla1[[#This Row],[Código_Actividad]]="","",'[4]Formulario PPGR1'!#REF!)</f>
        <v/>
      </c>
      <c r="E87" s="14" t="str">
        <f>IF(Tabla1[[#This Row],[Código_Actividad]]="","",'[4]Formulario PPGR1'!#REF!)</f>
        <v/>
      </c>
      <c r="F87" s="14" t="str">
        <f>IF(Tabla1[[#This Row],[Código_Actividad]]="","",'[4]Formulario PPGR1'!#REF!)</f>
        <v/>
      </c>
      <c r="G87" s="281"/>
      <c r="H87" s="282"/>
      <c r="I87" s="282"/>
      <c r="J87" s="281"/>
      <c r="K87" s="283"/>
      <c r="L87" s="284">
        <f>+Tabla1[[#This Row],[Precio Unitario]]*Tabla1[[#This Row],[Cantidad de Insumos]]</f>
        <v>0</v>
      </c>
      <c r="M87" s="285"/>
      <c r="N87" s="282"/>
    </row>
    <row r="88" spans="2:14" ht="12.75" x14ac:dyDescent="0.2">
      <c r="B88" s="14" t="str">
        <f>IF(Tabla1[[#This Row],[Código_Actividad]]="","",CONCATENATE(Tabla1[[#This Row],[POA]],".",Tabla1[[#This Row],[SRS]],".",Tabla1[[#This Row],[AREA]],".",Tabla1[[#This Row],[TIPO]]))</f>
        <v/>
      </c>
      <c r="C88" s="14" t="str">
        <f>IF(Tabla1[[#This Row],[Código_Actividad]]="","",'[4]Formulario PPGR1'!#REF!)</f>
        <v/>
      </c>
      <c r="D88" s="14" t="str">
        <f>IF(Tabla1[[#This Row],[Código_Actividad]]="","",'[4]Formulario PPGR1'!#REF!)</f>
        <v/>
      </c>
      <c r="E88" s="14" t="str">
        <f>IF(Tabla1[[#This Row],[Código_Actividad]]="","",'[4]Formulario PPGR1'!#REF!)</f>
        <v/>
      </c>
      <c r="F88" s="14" t="str">
        <f>IF(Tabla1[[#This Row],[Código_Actividad]]="","",'[4]Formulario PPGR1'!#REF!)</f>
        <v/>
      </c>
      <c r="G88" s="281"/>
      <c r="H88" s="282"/>
      <c r="I88" s="282"/>
      <c r="J88" s="281"/>
      <c r="K88" s="283"/>
      <c r="L88" s="284">
        <f>+Tabla1[[#This Row],[Precio Unitario]]*Tabla1[[#This Row],[Cantidad de Insumos]]</f>
        <v>0</v>
      </c>
      <c r="M88" s="285"/>
      <c r="N88" s="282"/>
    </row>
    <row r="89" spans="2:14" ht="12.75" x14ac:dyDescent="0.2">
      <c r="B89" s="14" t="str">
        <f>IF(Tabla1[[#This Row],[Código_Actividad]]="","",CONCATENATE(Tabla1[[#This Row],[POA]],".",Tabla1[[#This Row],[SRS]],".",Tabla1[[#This Row],[AREA]],".",Tabla1[[#This Row],[TIPO]]))</f>
        <v/>
      </c>
      <c r="C89" s="14" t="str">
        <f>IF(Tabla1[[#This Row],[Código_Actividad]]="","",'[4]Formulario PPGR1'!#REF!)</f>
        <v/>
      </c>
      <c r="D89" s="14" t="str">
        <f>IF(Tabla1[[#This Row],[Código_Actividad]]="","",'[4]Formulario PPGR1'!#REF!)</f>
        <v/>
      </c>
      <c r="E89" s="14" t="str">
        <f>IF(Tabla1[[#This Row],[Código_Actividad]]="","",'[4]Formulario PPGR1'!#REF!)</f>
        <v/>
      </c>
      <c r="F89" s="14" t="str">
        <f>IF(Tabla1[[#This Row],[Código_Actividad]]="","",'[4]Formulario PPGR1'!#REF!)</f>
        <v/>
      </c>
      <c r="G89" s="281"/>
      <c r="H89" s="282"/>
      <c r="I89" s="282"/>
      <c r="J89" s="281"/>
      <c r="K89" s="283"/>
      <c r="L89" s="284">
        <f>+Tabla1[[#This Row],[Precio Unitario]]*Tabla1[[#This Row],[Cantidad de Insumos]]</f>
        <v>0</v>
      </c>
      <c r="M89" s="285"/>
      <c r="N89" s="282"/>
    </row>
    <row r="90" spans="2:14" ht="12.75" x14ac:dyDescent="0.2">
      <c r="B90" s="14" t="str">
        <f>IF(Tabla1[[#This Row],[Código_Actividad]]="","",CONCATENATE(Tabla1[[#This Row],[POA]],".",Tabla1[[#This Row],[SRS]],".",Tabla1[[#This Row],[AREA]],".",Tabla1[[#This Row],[TIPO]]))</f>
        <v/>
      </c>
      <c r="C90" s="14" t="str">
        <f>IF(Tabla1[[#This Row],[Código_Actividad]]="","",'[4]Formulario PPGR1'!#REF!)</f>
        <v/>
      </c>
      <c r="D90" s="14" t="str">
        <f>IF(Tabla1[[#This Row],[Código_Actividad]]="","",'[4]Formulario PPGR1'!#REF!)</f>
        <v/>
      </c>
      <c r="E90" s="14" t="str">
        <f>IF(Tabla1[[#This Row],[Código_Actividad]]="","",'[4]Formulario PPGR1'!#REF!)</f>
        <v/>
      </c>
      <c r="F90" s="14" t="str">
        <f>IF(Tabla1[[#This Row],[Código_Actividad]]="","",'[4]Formulario PPGR1'!#REF!)</f>
        <v/>
      </c>
      <c r="G90" s="281"/>
      <c r="H90" s="282"/>
      <c r="I90" s="282"/>
      <c r="J90" s="281"/>
      <c r="K90" s="283"/>
      <c r="L90" s="284">
        <f>+Tabla1[[#This Row],[Precio Unitario]]*Tabla1[[#This Row],[Cantidad de Insumos]]</f>
        <v>0</v>
      </c>
      <c r="M90" s="285"/>
      <c r="N90" s="282"/>
    </row>
    <row r="91" spans="2:14" ht="12.75" x14ac:dyDescent="0.2">
      <c r="B91" s="14" t="str">
        <f>IF(Tabla1[[#This Row],[Código_Actividad]]="","",CONCATENATE(Tabla1[[#This Row],[POA]],".",Tabla1[[#This Row],[SRS]],".",Tabla1[[#This Row],[AREA]],".",Tabla1[[#This Row],[TIPO]]))</f>
        <v/>
      </c>
      <c r="C91" s="14" t="str">
        <f>IF(Tabla1[[#This Row],[Código_Actividad]]="","",'[4]Formulario PPGR1'!#REF!)</f>
        <v/>
      </c>
      <c r="D91" s="14" t="str">
        <f>IF(Tabla1[[#This Row],[Código_Actividad]]="","",'[4]Formulario PPGR1'!#REF!)</f>
        <v/>
      </c>
      <c r="E91" s="14" t="str">
        <f>IF(Tabla1[[#This Row],[Código_Actividad]]="","",'[4]Formulario PPGR1'!#REF!)</f>
        <v/>
      </c>
      <c r="F91" s="14" t="str">
        <f>IF(Tabla1[[#This Row],[Código_Actividad]]="","",'[4]Formulario PPGR1'!#REF!)</f>
        <v/>
      </c>
      <c r="G91" s="281"/>
      <c r="H91" s="282"/>
      <c r="I91" s="282"/>
      <c r="J91" s="281"/>
      <c r="K91" s="283"/>
      <c r="L91" s="284">
        <f>+Tabla1[[#This Row],[Precio Unitario]]*Tabla1[[#This Row],[Cantidad de Insumos]]</f>
        <v>0</v>
      </c>
      <c r="M91" s="285"/>
      <c r="N91" s="282"/>
    </row>
    <row r="92" spans="2:14" ht="12.75" x14ac:dyDescent="0.2">
      <c r="B92" s="14" t="str">
        <f>IF(Tabla1[[#This Row],[Código_Actividad]]="","",CONCATENATE(Tabla1[[#This Row],[POA]],".",Tabla1[[#This Row],[SRS]],".",Tabla1[[#This Row],[AREA]],".",Tabla1[[#This Row],[TIPO]]))</f>
        <v/>
      </c>
      <c r="C92" s="14" t="str">
        <f>IF(Tabla1[[#This Row],[Código_Actividad]]="","",'[4]Formulario PPGR1'!#REF!)</f>
        <v/>
      </c>
      <c r="D92" s="14" t="str">
        <f>IF(Tabla1[[#This Row],[Código_Actividad]]="","",'[4]Formulario PPGR1'!#REF!)</f>
        <v/>
      </c>
      <c r="E92" s="14" t="str">
        <f>IF(Tabla1[[#This Row],[Código_Actividad]]="","",'[4]Formulario PPGR1'!#REF!)</f>
        <v/>
      </c>
      <c r="F92" s="14" t="str">
        <f>IF(Tabla1[[#This Row],[Código_Actividad]]="","",'[4]Formulario PPGR1'!#REF!)</f>
        <v/>
      </c>
      <c r="G92" s="281"/>
      <c r="H92" s="282"/>
      <c r="I92" s="282"/>
      <c r="J92" s="281"/>
      <c r="K92" s="283"/>
      <c r="L92" s="284">
        <f>+Tabla1[[#This Row],[Precio Unitario]]*Tabla1[[#This Row],[Cantidad de Insumos]]</f>
        <v>0</v>
      </c>
      <c r="M92" s="285"/>
      <c r="N92" s="282"/>
    </row>
    <row r="93" spans="2:14" ht="12.75" x14ac:dyDescent="0.2">
      <c r="B93" s="14" t="str">
        <f>IF(Tabla1[[#This Row],[Código_Actividad]]="","",CONCATENATE(Tabla1[[#This Row],[POA]],".",Tabla1[[#This Row],[SRS]],".",Tabla1[[#This Row],[AREA]],".",Tabla1[[#This Row],[TIPO]]))</f>
        <v/>
      </c>
      <c r="C93" s="14" t="str">
        <f>IF(Tabla1[[#This Row],[Código_Actividad]]="","",'[4]Formulario PPGR1'!#REF!)</f>
        <v/>
      </c>
      <c r="D93" s="14" t="str">
        <f>IF(Tabla1[[#This Row],[Código_Actividad]]="","",'[4]Formulario PPGR1'!#REF!)</f>
        <v/>
      </c>
      <c r="E93" s="14" t="str">
        <f>IF(Tabla1[[#This Row],[Código_Actividad]]="","",'[4]Formulario PPGR1'!#REF!)</f>
        <v/>
      </c>
      <c r="F93" s="14" t="str">
        <f>IF(Tabla1[[#This Row],[Código_Actividad]]="","",'[4]Formulario PPGR1'!#REF!)</f>
        <v/>
      </c>
      <c r="G93" s="281"/>
      <c r="H93" s="282"/>
      <c r="I93" s="282"/>
      <c r="J93" s="281"/>
      <c r="K93" s="283"/>
      <c r="L93" s="284">
        <f>+Tabla1[[#This Row],[Precio Unitario]]*Tabla1[[#This Row],[Cantidad de Insumos]]</f>
        <v>0</v>
      </c>
      <c r="M93" s="285"/>
      <c r="N93" s="282"/>
    </row>
    <row r="94" spans="2:14" ht="12.75" x14ac:dyDescent="0.2">
      <c r="B94" s="14" t="str">
        <f>IF(Tabla1[[#This Row],[Código_Actividad]]="","",CONCATENATE(Tabla1[[#This Row],[POA]],".",Tabla1[[#This Row],[SRS]],".",Tabla1[[#This Row],[AREA]],".",Tabla1[[#This Row],[TIPO]]))</f>
        <v/>
      </c>
      <c r="C94" s="14" t="str">
        <f>IF(Tabla1[[#This Row],[Código_Actividad]]="","",'[4]Formulario PPGR1'!#REF!)</f>
        <v/>
      </c>
      <c r="D94" s="14" t="str">
        <f>IF(Tabla1[[#This Row],[Código_Actividad]]="","",'[4]Formulario PPGR1'!#REF!)</f>
        <v/>
      </c>
      <c r="E94" s="14" t="str">
        <f>IF(Tabla1[[#This Row],[Código_Actividad]]="","",'[4]Formulario PPGR1'!#REF!)</f>
        <v/>
      </c>
      <c r="F94" s="14" t="str">
        <f>IF(Tabla1[[#This Row],[Código_Actividad]]="","",'[4]Formulario PPGR1'!#REF!)</f>
        <v/>
      </c>
      <c r="G94" s="281"/>
      <c r="H94" s="282"/>
      <c r="I94" s="282"/>
      <c r="J94" s="281"/>
      <c r="K94" s="283"/>
      <c r="L94" s="284">
        <f>+Tabla1[[#This Row],[Precio Unitario]]*Tabla1[[#This Row],[Cantidad de Insumos]]</f>
        <v>0</v>
      </c>
      <c r="M94" s="285"/>
      <c r="N94" s="282"/>
    </row>
    <row r="95" spans="2:14" ht="12.75" x14ac:dyDescent="0.2">
      <c r="B95" s="14" t="str">
        <f>IF(Tabla1[[#This Row],[Código_Actividad]]="","",CONCATENATE(Tabla1[[#This Row],[POA]],".",Tabla1[[#This Row],[SRS]],".",Tabla1[[#This Row],[AREA]],".",Tabla1[[#This Row],[TIPO]]))</f>
        <v/>
      </c>
      <c r="C95" s="14" t="str">
        <f>IF(Tabla1[[#This Row],[Código_Actividad]]="","",'[4]Formulario PPGR1'!#REF!)</f>
        <v/>
      </c>
      <c r="D95" s="14" t="str">
        <f>IF(Tabla1[[#This Row],[Código_Actividad]]="","",'[4]Formulario PPGR1'!#REF!)</f>
        <v/>
      </c>
      <c r="E95" s="14" t="str">
        <f>IF(Tabla1[[#This Row],[Código_Actividad]]="","",'[4]Formulario PPGR1'!#REF!)</f>
        <v/>
      </c>
      <c r="F95" s="14" t="str">
        <f>IF(Tabla1[[#This Row],[Código_Actividad]]="","",'[4]Formulario PPGR1'!#REF!)</f>
        <v/>
      </c>
      <c r="G95" s="281"/>
      <c r="H95" s="282"/>
      <c r="I95" s="282"/>
      <c r="J95" s="281"/>
      <c r="K95" s="283"/>
      <c r="L95" s="284">
        <f>+Tabla1[[#This Row],[Precio Unitario]]*Tabla1[[#This Row],[Cantidad de Insumos]]</f>
        <v>0</v>
      </c>
      <c r="M95" s="285"/>
      <c r="N95" s="282"/>
    </row>
    <row r="96" spans="2:14" ht="12.75" x14ac:dyDescent="0.2">
      <c r="B96" s="14" t="str">
        <f>IF(Tabla1[[#This Row],[Código_Actividad]]="","",CONCATENATE(Tabla1[[#This Row],[POA]],".",Tabla1[[#This Row],[SRS]],".",Tabla1[[#This Row],[AREA]],".",Tabla1[[#This Row],[TIPO]]))</f>
        <v/>
      </c>
      <c r="C96" s="14" t="str">
        <f>IF(Tabla1[[#This Row],[Código_Actividad]]="","",'[4]Formulario PPGR1'!#REF!)</f>
        <v/>
      </c>
      <c r="D96" s="14" t="str">
        <f>IF(Tabla1[[#This Row],[Código_Actividad]]="","",'[4]Formulario PPGR1'!#REF!)</f>
        <v/>
      </c>
      <c r="E96" s="14" t="str">
        <f>IF(Tabla1[[#This Row],[Código_Actividad]]="","",'[4]Formulario PPGR1'!#REF!)</f>
        <v/>
      </c>
      <c r="F96" s="14" t="str">
        <f>IF(Tabla1[[#This Row],[Código_Actividad]]="","",'[4]Formulario PPGR1'!#REF!)</f>
        <v/>
      </c>
      <c r="G96" s="281"/>
      <c r="H96" s="282"/>
      <c r="I96" s="282"/>
      <c r="J96" s="281"/>
      <c r="K96" s="283"/>
      <c r="L96" s="284">
        <f>+Tabla1[[#This Row],[Precio Unitario]]*Tabla1[[#This Row],[Cantidad de Insumos]]</f>
        <v>0</v>
      </c>
      <c r="M96" s="285"/>
      <c r="N96" s="282"/>
    </row>
    <row r="97" spans="2:14" ht="12.75" x14ac:dyDescent="0.2">
      <c r="B97" s="14" t="str">
        <f>IF(Tabla1[[#This Row],[Código_Actividad]]="","",CONCATENATE(Tabla1[[#This Row],[POA]],".",Tabla1[[#This Row],[SRS]],".",Tabla1[[#This Row],[AREA]],".",Tabla1[[#This Row],[TIPO]]))</f>
        <v/>
      </c>
      <c r="C97" s="14" t="str">
        <f>IF(Tabla1[[#This Row],[Código_Actividad]]="","",'[4]Formulario PPGR1'!#REF!)</f>
        <v/>
      </c>
      <c r="D97" s="14" t="str">
        <f>IF(Tabla1[[#This Row],[Código_Actividad]]="","",'[4]Formulario PPGR1'!#REF!)</f>
        <v/>
      </c>
      <c r="E97" s="14" t="str">
        <f>IF(Tabla1[[#This Row],[Código_Actividad]]="","",'[4]Formulario PPGR1'!#REF!)</f>
        <v/>
      </c>
      <c r="F97" s="14" t="str">
        <f>IF(Tabla1[[#This Row],[Código_Actividad]]="","",'[4]Formulario PPGR1'!#REF!)</f>
        <v/>
      </c>
      <c r="G97" s="281"/>
      <c r="H97" s="282"/>
      <c r="I97" s="282"/>
      <c r="J97" s="281"/>
      <c r="K97" s="283"/>
      <c r="L97" s="284">
        <f>+Tabla1[[#This Row],[Precio Unitario]]*Tabla1[[#This Row],[Cantidad de Insumos]]</f>
        <v>0</v>
      </c>
      <c r="M97" s="285"/>
      <c r="N97" s="282"/>
    </row>
    <row r="98" spans="2:14" ht="12.75" x14ac:dyDescent="0.2">
      <c r="B98" s="14" t="str">
        <f>IF(Tabla1[[#This Row],[Código_Actividad]]="","",CONCATENATE(Tabla1[[#This Row],[POA]],".",Tabla1[[#This Row],[SRS]],".",Tabla1[[#This Row],[AREA]],".",Tabla1[[#This Row],[TIPO]]))</f>
        <v/>
      </c>
      <c r="C98" s="14" t="str">
        <f>IF(Tabla1[[#This Row],[Código_Actividad]]="","",'[4]Formulario PPGR1'!#REF!)</f>
        <v/>
      </c>
      <c r="D98" s="14" t="str">
        <f>IF(Tabla1[[#This Row],[Código_Actividad]]="","",'[4]Formulario PPGR1'!#REF!)</f>
        <v/>
      </c>
      <c r="E98" s="14" t="str">
        <f>IF(Tabla1[[#This Row],[Código_Actividad]]="","",'[4]Formulario PPGR1'!#REF!)</f>
        <v/>
      </c>
      <c r="F98" s="14" t="str">
        <f>IF(Tabla1[[#This Row],[Código_Actividad]]="","",'[4]Formulario PPGR1'!#REF!)</f>
        <v/>
      </c>
      <c r="G98" s="281"/>
      <c r="H98" s="282"/>
      <c r="I98" s="282"/>
      <c r="J98" s="281"/>
      <c r="K98" s="283"/>
      <c r="L98" s="284">
        <f>+Tabla1[[#This Row],[Precio Unitario]]*Tabla1[[#This Row],[Cantidad de Insumos]]</f>
        <v>0</v>
      </c>
      <c r="M98" s="285"/>
      <c r="N98" s="282"/>
    </row>
    <row r="99" spans="2:14" ht="12.75" x14ac:dyDescent="0.2">
      <c r="B99" s="14" t="str">
        <f>IF(Tabla1[[#This Row],[Código_Actividad]]="","",CONCATENATE(Tabla1[[#This Row],[POA]],".",Tabla1[[#This Row],[SRS]],".",Tabla1[[#This Row],[AREA]],".",Tabla1[[#This Row],[TIPO]]))</f>
        <v/>
      </c>
      <c r="C99" s="14" t="str">
        <f>IF(Tabla1[[#This Row],[Código_Actividad]]="","",'[4]Formulario PPGR1'!#REF!)</f>
        <v/>
      </c>
      <c r="D99" s="14" t="str">
        <f>IF(Tabla1[[#This Row],[Código_Actividad]]="","",'[4]Formulario PPGR1'!#REF!)</f>
        <v/>
      </c>
      <c r="E99" s="14" t="str">
        <f>IF(Tabla1[[#This Row],[Código_Actividad]]="","",'[4]Formulario PPGR1'!#REF!)</f>
        <v/>
      </c>
      <c r="F99" s="14" t="str">
        <f>IF(Tabla1[[#This Row],[Código_Actividad]]="","",'[4]Formulario PPGR1'!#REF!)</f>
        <v/>
      </c>
      <c r="G99" s="281"/>
      <c r="H99" s="282"/>
      <c r="I99" s="282"/>
      <c r="J99" s="281"/>
      <c r="K99" s="283"/>
      <c r="L99" s="284">
        <f>+Tabla1[[#This Row],[Precio Unitario]]*Tabla1[[#This Row],[Cantidad de Insumos]]</f>
        <v>0</v>
      </c>
      <c r="M99" s="285"/>
      <c r="N99" s="282"/>
    </row>
    <row r="100" spans="2:14" ht="12.75" x14ac:dyDescent="0.2">
      <c r="B100" s="14" t="str">
        <f>IF(Tabla1[[#This Row],[Código_Actividad]]="","",CONCATENATE(Tabla1[[#This Row],[POA]],".",Tabla1[[#This Row],[SRS]],".",Tabla1[[#This Row],[AREA]],".",Tabla1[[#This Row],[TIPO]]))</f>
        <v/>
      </c>
      <c r="C100" s="14" t="str">
        <f>IF(Tabla1[[#This Row],[Código_Actividad]]="","",'[4]Formulario PPGR1'!#REF!)</f>
        <v/>
      </c>
      <c r="D100" s="14" t="str">
        <f>IF(Tabla1[[#This Row],[Código_Actividad]]="","",'[4]Formulario PPGR1'!#REF!)</f>
        <v/>
      </c>
      <c r="E100" s="14" t="str">
        <f>IF(Tabla1[[#This Row],[Código_Actividad]]="","",'[4]Formulario PPGR1'!#REF!)</f>
        <v/>
      </c>
      <c r="F100" s="14" t="str">
        <f>IF(Tabla1[[#This Row],[Código_Actividad]]="","",'[4]Formulario PPGR1'!#REF!)</f>
        <v/>
      </c>
      <c r="G100" s="281"/>
      <c r="H100" s="282"/>
      <c r="I100" s="282"/>
      <c r="J100" s="281"/>
      <c r="K100" s="283"/>
      <c r="L100" s="284">
        <f>+Tabla1[[#This Row],[Precio Unitario]]*Tabla1[[#This Row],[Cantidad de Insumos]]</f>
        <v>0</v>
      </c>
      <c r="M100" s="285"/>
      <c r="N100" s="282"/>
    </row>
    <row r="101" spans="2:14" ht="12.75" x14ac:dyDescent="0.2">
      <c r="B101" s="14" t="str">
        <f>IF(Tabla1[[#This Row],[Código_Actividad]]="","",CONCATENATE(Tabla1[[#This Row],[POA]],".",Tabla1[[#This Row],[SRS]],".",Tabla1[[#This Row],[AREA]],".",Tabla1[[#This Row],[TIPO]]))</f>
        <v/>
      </c>
      <c r="C101" s="14" t="str">
        <f>IF(Tabla1[[#This Row],[Código_Actividad]]="","",'[4]Formulario PPGR1'!#REF!)</f>
        <v/>
      </c>
      <c r="D101" s="14" t="str">
        <f>IF(Tabla1[[#This Row],[Código_Actividad]]="","",'[4]Formulario PPGR1'!#REF!)</f>
        <v/>
      </c>
      <c r="E101" s="14" t="str">
        <f>IF(Tabla1[[#This Row],[Código_Actividad]]="","",'[4]Formulario PPGR1'!#REF!)</f>
        <v/>
      </c>
      <c r="F101" s="14" t="str">
        <f>IF(Tabla1[[#This Row],[Código_Actividad]]="","",'[4]Formulario PPGR1'!#REF!)</f>
        <v/>
      </c>
      <c r="G101" s="281"/>
      <c r="H101" s="282"/>
      <c r="I101" s="282"/>
      <c r="J101" s="281"/>
      <c r="K101" s="283"/>
      <c r="L101" s="284">
        <f>+Tabla1[[#This Row],[Precio Unitario]]*Tabla1[[#This Row],[Cantidad de Insumos]]</f>
        <v>0</v>
      </c>
      <c r="M101" s="285"/>
      <c r="N101" s="282"/>
    </row>
    <row r="102" spans="2:14" ht="12.75" x14ac:dyDescent="0.2">
      <c r="B102" s="14" t="str">
        <f>IF(Tabla1[[#This Row],[Código_Actividad]]="","",CONCATENATE(Tabla1[[#This Row],[POA]],".",Tabla1[[#This Row],[SRS]],".",Tabla1[[#This Row],[AREA]],".",Tabla1[[#This Row],[TIPO]]))</f>
        <v/>
      </c>
      <c r="C102" s="14" t="str">
        <f>IF(Tabla1[[#This Row],[Código_Actividad]]="","",'[4]Formulario PPGR1'!#REF!)</f>
        <v/>
      </c>
      <c r="D102" s="14" t="str">
        <f>IF(Tabla1[[#This Row],[Código_Actividad]]="","",'[4]Formulario PPGR1'!#REF!)</f>
        <v/>
      </c>
      <c r="E102" s="14" t="str">
        <f>IF(Tabla1[[#This Row],[Código_Actividad]]="","",'[4]Formulario PPGR1'!#REF!)</f>
        <v/>
      </c>
      <c r="F102" s="14" t="str">
        <f>IF(Tabla1[[#This Row],[Código_Actividad]]="","",'[4]Formulario PPGR1'!#REF!)</f>
        <v/>
      </c>
      <c r="G102" s="281"/>
      <c r="H102" s="282"/>
      <c r="I102" s="282"/>
      <c r="J102" s="281"/>
      <c r="K102" s="283"/>
      <c r="L102" s="284">
        <f>+Tabla1[[#This Row],[Precio Unitario]]*Tabla1[[#This Row],[Cantidad de Insumos]]</f>
        <v>0</v>
      </c>
      <c r="M102" s="285"/>
      <c r="N102" s="282"/>
    </row>
    <row r="103" spans="2:14" ht="12.75" x14ac:dyDescent="0.2">
      <c r="B103" s="14" t="str">
        <f>IF(Tabla1[[#This Row],[Código_Actividad]]="","",CONCATENATE(Tabla1[[#This Row],[POA]],".",Tabla1[[#This Row],[SRS]],".",Tabla1[[#This Row],[AREA]],".",Tabla1[[#This Row],[TIPO]]))</f>
        <v/>
      </c>
      <c r="C103" s="14" t="str">
        <f>IF(Tabla1[[#This Row],[Código_Actividad]]="","",'[4]Formulario PPGR1'!#REF!)</f>
        <v/>
      </c>
      <c r="D103" s="14" t="str">
        <f>IF(Tabla1[[#This Row],[Código_Actividad]]="","",'[4]Formulario PPGR1'!#REF!)</f>
        <v/>
      </c>
      <c r="E103" s="14" t="str">
        <f>IF(Tabla1[[#This Row],[Código_Actividad]]="","",'[4]Formulario PPGR1'!#REF!)</f>
        <v/>
      </c>
      <c r="F103" s="14" t="str">
        <f>IF(Tabla1[[#This Row],[Código_Actividad]]="","",'[4]Formulario PPGR1'!#REF!)</f>
        <v/>
      </c>
      <c r="G103" s="281"/>
      <c r="H103" s="282"/>
      <c r="I103" s="282"/>
      <c r="J103" s="281"/>
      <c r="K103" s="283"/>
      <c r="L103" s="284">
        <f>+Tabla1[[#This Row],[Precio Unitario]]*Tabla1[[#This Row],[Cantidad de Insumos]]</f>
        <v>0</v>
      </c>
      <c r="M103" s="285"/>
      <c r="N103" s="282"/>
    </row>
    <row r="104" spans="2:14" ht="12.75" x14ac:dyDescent="0.2">
      <c r="B104" s="14" t="str">
        <f>IF(Tabla1[[#This Row],[Código_Actividad]]="","",CONCATENATE(Tabla1[[#This Row],[POA]],".",Tabla1[[#This Row],[SRS]],".",Tabla1[[#This Row],[AREA]],".",Tabla1[[#This Row],[TIPO]]))</f>
        <v/>
      </c>
      <c r="C104" s="14" t="str">
        <f>IF(Tabla1[[#This Row],[Código_Actividad]]="","",'[4]Formulario PPGR1'!#REF!)</f>
        <v/>
      </c>
      <c r="D104" s="14" t="str">
        <f>IF(Tabla1[[#This Row],[Código_Actividad]]="","",'[4]Formulario PPGR1'!#REF!)</f>
        <v/>
      </c>
      <c r="E104" s="14" t="str">
        <f>IF(Tabla1[[#This Row],[Código_Actividad]]="","",'[4]Formulario PPGR1'!#REF!)</f>
        <v/>
      </c>
      <c r="F104" s="14" t="str">
        <f>IF(Tabla1[[#This Row],[Código_Actividad]]="","",'[4]Formulario PPGR1'!#REF!)</f>
        <v/>
      </c>
      <c r="G104" s="281"/>
      <c r="H104" s="282"/>
      <c r="I104" s="282"/>
      <c r="J104" s="281"/>
      <c r="K104" s="283"/>
      <c r="L104" s="284">
        <f>+Tabla1[[#This Row],[Precio Unitario]]*Tabla1[[#This Row],[Cantidad de Insumos]]</f>
        <v>0</v>
      </c>
      <c r="M104" s="285"/>
      <c r="N104" s="282"/>
    </row>
    <row r="105" spans="2:14" ht="12.75" x14ac:dyDescent="0.2">
      <c r="B105" s="14" t="str">
        <f>IF(Tabla1[[#This Row],[Código_Actividad]]="","",CONCATENATE(Tabla1[[#This Row],[POA]],".",Tabla1[[#This Row],[SRS]],".",Tabla1[[#This Row],[AREA]],".",Tabla1[[#This Row],[TIPO]]))</f>
        <v/>
      </c>
      <c r="C105" s="14" t="str">
        <f>IF(Tabla1[[#This Row],[Código_Actividad]]="","",'[4]Formulario PPGR1'!#REF!)</f>
        <v/>
      </c>
      <c r="D105" s="14" t="str">
        <f>IF(Tabla1[[#This Row],[Código_Actividad]]="","",'[4]Formulario PPGR1'!#REF!)</f>
        <v/>
      </c>
      <c r="E105" s="14" t="str">
        <f>IF(Tabla1[[#This Row],[Código_Actividad]]="","",'[4]Formulario PPGR1'!#REF!)</f>
        <v/>
      </c>
      <c r="F105" s="14" t="str">
        <f>IF(Tabla1[[#This Row],[Código_Actividad]]="","",'[4]Formulario PPGR1'!#REF!)</f>
        <v/>
      </c>
      <c r="G105" s="281"/>
      <c r="H105" s="282"/>
      <c r="I105" s="282"/>
      <c r="J105" s="281"/>
      <c r="K105" s="283"/>
      <c r="L105" s="284">
        <f>+Tabla1[[#This Row],[Precio Unitario]]*Tabla1[[#This Row],[Cantidad de Insumos]]</f>
        <v>0</v>
      </c>
      <c r="M105" s="285"/>
      <c r="N105" s="282"/>
    </row>
    <row r="106" spans="2:14" ht="12.75" x14ac:dyDescent="0.2">
      <c r="B106" s="14" t="str">
        <f>IF(Tabla1[[#This Row],[Código_Actividad]]="","",CONCATENATE(Tabla1[[#This Row],[POA]],".",Tabla1[[#This Row],[SRS]],".",Tabla1[[#This Row],[AREA]],".",Tabla1[[#This Row],[TIPO]]))</f>
        <v/>
      </c>
      <c r="C106" s="14" t="str">
        <f>IF(Tabla1[[#This Row],[Código_Actividad]]="","",'[4]Formulario PPGR1'!#REF!)</f>
        <v/>
      </c>
      <c r="D106" s="14" t="str">
        <f>IF(Tabla1[[#This Row],[Código_Actividad]]="","",'[4]Formulario PPGR1'!#REF!)</f>
        <v/>
      </c>
      <c r="E106" s="14" t="str">
        <f>IF(Tabla1[[#This Row],[Código_Actividad]]="","",'[4]Formulario PPGR1'!#REF!)</f>
        <v/>
      </c>
      <c r="F106" s="14" t="str">
        <f>IF(Tabla1[[#This Row],[Código_Actividad]]="","",'[4]Formulario PPGR1'!#REF!)</f>
        <v/>
      </c>
      <c r="G106" s="281"/>
      <c r="H106" s="282"/>
      <c r="I106" s="282"/>
      <c r="J106" s="281"/>
      <c r="K106" s="283"/>
      <c r="L106" s="284">
        <f>+Tabla1[[#This Row],[Precio Unitario]]*Tabla1[[#This Row],[Cantidad de Insumos]]</f>
        <v>0</v>
      </c>
      <c r="M106" s="285"/>
      <c r="N106" s="282"/>
    </row>
    <row r="107" spans="2:14" ht="12.75" x14ac:dyDescent="0.2">
      <c r="B107" s="14" t="str">
        <f>IF(Tabla1[[#This Row],[Código_Actividad]]="","",CONCATENATE(Tabla1[[#This Row],[POA]],".",Tabla1[[#This Row],[SRS]],".",Tabla1[[#This Row],[AREA]],".",Tabla1[[#This Row],[TIPO]]))</f>
        <v/>
      </c>
      <c r="C107" s="14" t="str">
        <f>IF(Tabla1[[#This Row],[Código_Actividad]]="","",'[4]Formulario PPGR1'!#REF!)</f>
        <v/>
      </c>
      <c r="D107" s="14" t="str">
        <f>IF(Tabla1[[#This Row],[Código_Actividad]]="","",'[4]Formulario PPGR1'!#REF!)</f>
        <v/>
      </c>
      <c r="E107" s="14" t="str">
        <f>IF(Tabla1[[#This Row],[Código_Actividad]]="","",'[4]Formulario PPGR1'!#REF!)</f>
        <v/>
      </c>
      <c r="F107" s="14" t="str">
        <f>IF(Tabla1[[#This Row],[Código_Actividad]]="","",'[4]Formulario PPGR1'!#REF!)</f>
        <v/>
      </c>
      <c r="G107" s="281"/>
      <c r="H107" s="282"/>
      <c r="I107" s="282"/>
      <c r="J107" s="281"/>
      <c r="K107" s="283"/>
      <c r="L107" s="284">
        <f>+Tabla1[[#This Row],[Precio Unitario]]*Tabla1[[#This Row],[Cantidad de Insumos]]</f>
        <v>0</v>
      </c>
      <c r="M107" s="285"/>
      <c r="N107" s="282"/>
    </row>
    <row r="108" spans="2:14" ht="12.75" x14ac:dyDescent="0.2">
      <c r="B108" s="14" t="str">
        <f>IF(Tabla1[[#This Row],[Código_Actividad]]="","",CONCATENATE(Tabla1[[#This Row],[POA]],".",Tabla1[[#This Row],[SRS]],".",Tabla1[[#This Row],[AREA]],".",Tabla1[[#This Row],[TIPO]]))</f>
        <v/>
      </c>
      <c r="C108" s="14" t="str">
        <f>IF(Tabla1[[#This Row],[Código_Actividad]]="","",'[4]Formulario PPGR1'!#REF!)</f>
        <v/>
      </c>
      <c r="D108" s="14" t="str">
        <f>IF(Tabla1[[#This Row],[Código_Actividad]]="","",'[4]Formulario PPGR1'!#REF!)</f>
        <v/>
      </c>
      <c r="E108" s="14" t="str">
        <f>IF(Tabla1[[#This Row],[Código_Actividad]]="","",'[4]Formulario PPGR1'!#REF!)</f>
        <v/>
      </c>
      <c r="F108" s="14" t="str">
        <f>IF(Tabla1[[#This Row],[Código_Actividad]]="","",'[4]Formulario PPGR1'!#REF!)</f>
        <v/>
      </c>
      <c r="G108" s="281"/>
      <c r="H108" s="282"/>
      <c r="I108" s="282"/>
      <c r="J108" s="281"/>
      <c r="K108" s="283"/>
      <c r="L108" s="284">
        <f>+Tabla1[[#This Row],[Precio Unitario]]*Tabla1[[#This Row],[Cantidad de Insumos]]</f>
        <v>0</v>
      </c>
      <c r="M108" s="285"/>
      <c r="N108" s="282"/>
    </row>
    <row r="109" spans="2:14" ht="12.75" x14ac:dyDescent="0.2">
      <c r="B109" s="14" t="str">
        <f>IF(Tabla1[[#This Row],[Código_Actividad]]="","",CONCATENATE(Tabla1[[#This Row],[POA]],".",Tabla1[[#This Row],[SRS]],".",Tabla1[[#This Row],[AREA]],".",Tabla1[[#This Row],[TIPO]]))</f>
        <v/>
      </c>
      <c r="C109" s="14" t="str">
        <f>IF(Tabla1[[#This Row],[Código_Actividad]]="","",'[4]Formulario PPGR1'!#REF!)</f>
        <v/>
      </c>
      <c r="D109" s="14" t="str">
        <f>IF(Tabla1[[#This Row],[Código_Actividad]]="","",'[4]Formulario PPGR1'!#REF!)</f>
        <v/>
      </c>
      <c r="E109" s="14" t="str">
        <f>IF(Tabla1[[#This Row],[Código_Actividad]]="","",'[4]Formulario PPGR1'!#REF!)</f>
        <v/>
      </c>
      <c r="F109" s="14" t="str">
        <f>IF(Tabla1[[#This Row],[Código_Actividad]]="","",'[4]Formulario PPGR1'!#REF!)</f>
        <v/>
      </c>
      <c r="G109" s="281"/>
      <c r="H109" s="282"/>
      <c r="I109" s="282"/>
      <c r="J109" s="281"/>
      <c r="K109" s="283"/>
      <c r="L109" s="284">
        <f>+Tabla1[[#This Row],[Precio Unitario]]*Tabla1[[#This Row],[Cantidad de Insumos]]</f>
        <v>0</v>
      </c>
      <c r="M109" s="285"/>
      <c r="N109" s="282"/>
    </row>
    <row r="110" spans="2:14" ht="12.75" x14ac:dyDescent="0.2">
      <c r="B110" s="14" t="str">
        <f>IF(Tabla1[[#This Row],[Código_Actividad]]="","",CONCATENATE(Tabla1[[#This Row],[POA]],".",Tabla1[[#This Row],[SRS]],".",Tabla1[[#This Row],[AREA]],".",Tabla1[[#This Row],[TIPO]]))</f>
        <v/>
      </c>
      <c r="C110" s="14" t="str">
        <f>IF(Tabla1[[#This Row],[Código_Actividad]]="","",'[4]Formulario PPGR1'!#REF!)</f>
        <v/>
      </c>
      <c r="D110" s="14" t="str">
        <f>IF(Tabla1[[#This Row],[Código_Actividad]]="","",'[4]Formulario PPGR1'!#REF!)</f>
        <v/>
      </c>
      <c r="E110" s="14" t="str">
        <f>IF(Tabla1[[#This Row],[Código_Actividad]]="","",'[4]Formulario PPGR1'!#REF!)</f>
        <v/>
      </c>
      <c r="F110" s="14" t="str">
        <f>IF(Tabla1[[#This Row],[Código_Actividad]]="","",'[4]Formulario PPGR1'!#REF!)</f>
        <v/>
      </c>
      <c r="G110" s="281"/>
      <c r="H110" s="282"/>
      <c r="I110" s="282"/>
      <c r="J110" s="281"/>
      <c r="K110" s="283"/>
      <c r="L110" s="284">
        <f>+Tabla1[[#This Row],[Precio Unitario]]*Tabla1[[#This Row],[Cantidad de Insumos]]</f>
        <v>0</v>
      </c>
      <c r="M110" s="285"/>
      <c r="N110" s="282"/>
    </row>
    <row r="111" spans="2:14" ht="12.75" x14ac:dyDescent="0.2">
      <c r="B111" s="14" t="str">
        <f>IF(Tabla1[[#This Row],[Código_Actividad]]="","",CONCATENATE(Tabla1[[#This Row],[POA]],".",Tabla1[[#This Row],[SRS]],".",Tabla1[[#This Row],[AREA]],".",Tabla1[[#This Row],[TIPO]]))</f>
        <v/>
      </c>
      <c r="C111" s="14" t="str">
        <f>IF(Tabla1[[#This Row],[Código_Actividad]]="","",'[4]Formulario PPGR1'!#REF!)</f>
        <v/>
      </c>
      <c r="D111" s="14" t="str">
        <f>IF(Tabla1[[#This Row],[Código_Actividad]]="","",'[4]Formulario PPGR1'!#REF!)</f>
        <v/>
      </c>
      <c r="E111" s="14" t="str">
        <f>IF(Tabla1[[#This Row],[Código_Actividad]]="","",'[4]Formulario PPGR1'!#REF!)</f>
        <v/>
      </c>
      <c r="F111" s="14" t="str">
        <f>IF(Tabla1[[#This Row],[Código_Actividad]]="","",'[4]Formulario PPGR1'!#REF!)</f>
        <v/>
      </c>
      <c r="G111" s="281"/>
      <c r="H111" s="282"/>
      <c r="I111" s="282"/>
      <c r="J111" s="281"/>
      <c r="K111" s="283"/>
      <c r="L111" s="284">
        <f>+Tabla1[[#This Row],[Precio Unitario]]*Tabla1[[#This Row],[Cantidad de Insumos]]</f>
        <v>0</v>
      </c>
      <c r="M111" s="285"/>
      <c r="N111" s="282"/>
    </row>
    <row r="112" spans="2:14" ht="12.75" x14ac:dyDescent="0.2">
      <c r="B112" s="14" t="str">
        <f>IF(Tabla1[[#This Row],[Código_Actividad]]="","",CONCATENATE(Tabla1[[#This Row],[POA]],".",Tabla1[[#This Row],[SRS]],".",Tabla1[[#This Row],[AREA]],".",Tabla1[[#This Row],[TIPO]]))</f>
        <v/>
      </c>
      <c r="C112" s="14" t="str">
        <f>IF(Tabla1[[#This Row],[Código_Actividad]]="","",'[4]Formulario PPGR1'!#REF!)</f>
        <v/>
      </c>
      <c r="D112" s="14" t="str">
        <f>IF(Tabla1[[#This Row],[Código_Actividad]]="","",'[4]Formulario PPGR1'!#REF!)</f>
        <v/>
      </c>
      <c r="E112" s="14" t="str">
        <f>IF(Tabla1[[#This Row],[Código_Actividad]]="","",'[4]Formulario PPGR1'!#REF!)</f>
        <v/>
      </c>
      <c r="F112" s="14" t="str">
        <f>IF(Tabla1[[#This Row],[Código_Actividad]]="","",'[4]Formulario PPGR1'!#REF!)</f>
        <v/>
      </c>
      <c r="G112" s="281"/>
      <c r="H112" s="282"/>
      <c r="I112" s="282"/>
      <c r="J112" s="281"/>
      <c r="K112" s="283"/>
      <c r="L112" s="284">
        <f>+Tabla1[[#This Row],[Precio Unitario]]*Tabla1[[#This Row],[Cantidad de Insumos]]</f>
        <v>0</v>
      </c>
      <c r="M112" s="285"/>
      <c r="N112" s="282"/>
    </row>
    <row r="113" spans="2:14" ht="12.75" x14ac:dyDescent="0.2">
      <c r="B113" s="14" t="str">
        <f>IF(Tabla1[[#This Row],[Código_Actividad]]="","",CONCATENATE(Tabla1[[#This Row],[POA]],".",Tabla1[[#This Row],[SRS]],".",Tabla1[[#This Row],[AREA]],".",Tabla1[[#This Row],[TIPO]]))</f>
        <v/>
      </c>
      <c r="C113" s="14" t="str">
        <f>IF(Tabla1[[#This Row],[Código_Actividad]]="","",'[4]Formulario PPGR1'!#REF!)</f>
        <v/>
      </c>
      <c r="D113" s="14" t="str">
        <f>IF(Tabla1[[#This Row],[Código_Actividad]]="","",'[4]Formulario PPGR1'!#REF!)</f>
        <v/>
      </c>
      <c r="E113" s="14" t="str">
        <f>IF(Tabla1[[#This Row],[Código_Actividad]]="","",'[4]Formulario PPGR1'!#REF!)</f>
        <v/>
      </c>
      <c r="F113" s="14" t="str">
        <f>IF(Tabla1[[#This Row],[Código_Actividad]]="","",'[4]Formulario PPGR1'!#REF!)</f>
        <v/>
      </c>
      <c r="G113" s="281"/>
      <c r="H113" s="282"/>
      <c r="I113" s="282"/>
      <c r="J113" s="281"/>
      <c r="K113" s="283"/>
      <c r="L113" s="284">
        <f>+Tabla1[[#This Row],[Precio Unitario]]*Tabla1[[#This Row],[Cantidad de Insumos]]</f>
        <v>0</v>
      </c>
      <c r="M113" s="285"/>
      <c r="N113" s="282"/>
    </row>
    <row r="114" spans="2:14" ht="12.75" x14ac:dyDescent="0.2">
      <c r="B114" s="14" t="str">
        <f>IF(Tabla1[[#This Row],[Código_Actividad]]="","",CONCATENATE(Tabla1[[#This Row],[POA]],".",Tabla1[[#This Row],[SRS]],".",Tabla1[[#This Row],[AREA]],".",Tabla1[[#This Row],[TIPO]]))</f>
        <v/>
      </c>
      <c r="C114" s="14" t="str">
        <f>IF(Tabla1[[#This Row],[Código_Actividad]]="","",'[4]Formulario PPGR1'!#REF!)</f>
        <v/>
      </c>
      <c r="D114" s="14" t="str">
        <f>IF(Tabla1[[#This Row],[Código_Actividad]]="","",'[4]Formulario PPGR1'!#REF!)</f>
        <v/>
      </c>
      <c r="E114" s="14" t="str">
        <f>IF(Tabla1[[#This Row],[Código_Actividad]]="","",'[4]Formulario PPGR1'!#REF!)</f>
        <v/>
      </c>
      <c r="F114" s="14" t="str">
        <f>IF(Tabla1[[#This Row],[Código_Actividad]]="","",'[4]Formulario PPGR1'!#REF!)</f>
        <v/>
      </c>
      <c r="G114" s="281"/>
      <c r="H114" s="282"/>
      <c r="I114" s="282"/>
      <c r="J114" s="281"/>
      <c r="K114" s="283"/>
      <c r="L114" s="284">
        <f>+Tabla1[[#This Row],[Precio Unitario]]*Tabla1[[#This Row],[Cantidad de Insumos]]</f>
        <v>0</v>
      </c>
      <c r="M114" s="285"/>
      <c r="N114" s="282"/>
    </row>
    <row r="115" spans="2:14" ht="12.75" x14ac:dyDescent="0.2">
      <c r="B115" s="14" t="str">
        <f>IF(Tabla1[[#This Row],[Código_Actividad]]="","",CONCATENATE(Tabla1[[#This Row],[POA]],".",Tabla1[[#This Row],[SRS]],".",Tabla1[[#This Row],[AREA]],".",Tabla1[[#This Row],[TIPO]]))</f>
        <v/>
      </c>
      <c r="C115" s="14" t="str">
        <f>IF(Tabla1[[#This Row],[Código_Actividad]]="","",'[4]Formulario PPGR1'!#REF!)</f>
        <v/>
      </c>
      <c r="D115" s="14" t="str">
        <f>IF(Tabla1[[#This Row],[Código_Actividad]]="","",'[4]Formulario PPGR1'!#REF!)</f>
        <v/>
      </c>
      <c r="E115" s="14" t="str">
        <f>IF(Tabla1[[#This Row],[Código_Actividad]]="","",'[4]Formulario PPGR1'!#REF!)</f>
        <v/>
      </c>
      <c r="F115" s="14" t="str">
        <f>IF(Tabla1[[#This Row],[Código_Actividad]]="","",'[4]Formulario PPGR1'!#REF!)</f>
        <v/>
      </c>
      <c r="G115" s="281"/>
      <c r="H115" s="282"/>
      <c r="I115" s="282"/>
      <c r="J115" s="281"/>
      <c r="K115" s="283"/>
      <c r="L115" s="284">
        <f>+Tabla1[[#This Row],[Precio Unitario]]*Tabla1[[#This Row],[Cantidad de Insumos]]</f>
        <v>0</v>
      </c>
      <c r="M115" s="285"/>
      <c r="N115" s="282"/>
    </row>
    <row r="116" spans="2:14" ht="12.75" x14ac:dyDescent="0.2">
      <c r="B116" s="14" t="str">
        <f>IF(Tabla1[[#This Row],[Código_Actividad]]="","",CONCATENATE(Tabla1[[#This Row],[POA]],".",Tabla1[[#This Row],[SRS]],".",Tabla1[[#This Row],[AREA]],".",Tabla1[[#This Row],[TIPO]]))</f>
        <v/>
      </c>
      <c r="C116" s="14" t="str">
        <f>IF(Tabla1[[#This Row],[Código_Actividad]]="","",'[4]Formulario PPGR1'!#REF!)</f>
        <v/>
      </c>
      <c r="D116" s="14" t="str">
        <f>IF(Tabla1[[#This Row],[Código_Actividad]]="","",'[4]Formulario PPGR1'!#REF!)</f>
        <v/>
      </c>
      <c r="E116" s="14" t="str">
        <f>IF(Tabla1[[#This Row],[Código_Actividad]]="","",'[4]Formulario PPGR1'!#REF!)</f>
        <v/>
      </c>
      <c r="F116" s="14" t="str">
        <f>IF(Tabla1[[#This Row],[Código_Actividad]]="","",'[4]Formulario PPGR1'!#REF!)</f>
        <v/>
      </c>
      <c r="G116" s="281"/>
      <c r="H116" s="282"/>
      <c r="I116" s="282"/>
      <c r="J116" s="281"/>
      <c r="K116" s="283"/>
      <c r="L116" s="284">
        <f>+Tabla1[[#This Row],[Precio Unitario]]*Tabla1[[#This Row],[Cantidad de Insumos]]</f>
        <v>0</v>
      </c>
      <c r="M116" s="285"/>
      <c r="N116" s="282"/>
    </row>
    <row r="117" spans="2:14" ht="12.75" x14ac:dyDescent="0.2">
      <c r="B117" s="14" t="str">
        <f>IF(Tabla1[[#This Row],[Código_Actividad]]="","",CONCATENATE(Tabla1[[#This Row],[POA]],".",Tabla1[[#This Row],[SRS]],".",Tabla1[[#This Row],[AREA]],".",Tabla1[[#This Row],[TIPO]]))</f>
        <v/>
      </c>
      <c r="C117" s="14" t="str">
        <f>IF(Tabla1[[#This Row],[Código_Actividad]]="","",'[4]Formulario PPGR1'!#REF!)</f>
        <v/>
      </c>
      <c r="D117" s="14" t="str">
        <f>IF(Tabla1[[#This Row],[Código_Actividad]]="","",'[4]Formulario PPGR1'!#REF!)</f>
        <v/>
      </c>
      <c r="E117" s="14" t="str">
        <f>IF(Tabla1[[#This Row],[Código_Actividad]]="","",'[4]Formulario PPGR1'!#REF!)</f>
        <v/>
      </c>
      <c r="F117" s="14" t="str">
        <f>IF(Tabla1[[#This Row],[Código_Actividad]]="","",'[4]Formulario PPGR1'!#REF!)</f>
        <v/>
      </c>
      <c r="G117" s="281"/>
      <c r="H117" s="282"/>
      <c r="I117" s="282"/>
      <c r="J117" s="281"/>
      <c r="K117" s="283"/>
      <c r="L117" s="284">
        <f>+Tabla1[[#This Row],[Precio Unitario]]*Tabla1[[#This Row],[Cantidad de Insumos]]</f>
        <v>0</v>
      </c>
      <c r="M117" s="285"/>
      <c r="N117" s="282"/>
    </row>
    <row r="118" spans="2:14" ht="12.75" x14ac:dyDescent="0.2">
      <c r="B118" s="14" t="str">
        <f>IF(Tabla1[[#This Row],[Código_Actividad]]="","",CONCATENATE(Tabla1[[#This Row],[POA]],".",Tabla1[[#This Row],[SRS]],".",Tabla1[[#This Row],[AREA]],".",Tabla1[[#This Row],[TIPO]]))</f>
        <v/>
      </c>
      <c r="C118" s="14" t="str">
        <f>IF(Tabla1[[#This Row],[Código_Actividad]]="","",'[4]Formulario PPGR1'!#REF!)</f>
        <v/>
      </c>
      <c r="D118" s="14" t="str">
        <f>IF(Tabla1[[#This Row],[Código_Actividad]]="","",'[4]Formulario PPGR1'!#REF!)</f>
        <v/>
      </c>
      <c r="E118" s="14" t="str">
        <f>IF(Tabla1[[#This Row],[Código_Actividad]]="","",'[4]Formulario PPGR1'!#REF!)</f>
        <v/>
      </c>
      <c r="F118" s="14" t="str">
        <f>IF(Tabla1[[#This Row],[Código_Actividad]]="","",'[4]Formulario PPGR1'!#REF!)</f>
        <v/>
      </c>
      <c r="G118" s="281"/>
      <c r="H118" s="282"/>
      <c r="I118" s="282"/>
      <c r="J118" s="281"/>
      <c r="K118" s="283"/>
      <c r="L118" s="284">
        <f>+Tabla1[[#This Row],[Precio Unitario]]*Tabla1[[#This Row],[Cantidad de Insumos]]</f>
        <v>0</v>
      </c>
      <c r="M118" s="285"/>
      <c r="N118" s="282"/>
    </row>
    <row r="119" spans="2:14" ht="12.75" x14ac:dyDescent="0.2">
      <c r="B119" s="14" t="str">
        <f>IF(Tabla1[[#This Row],[Código_Actividad]]="","",CONCATENATE(Tabla1[[#This Row],[POA]],".",Tabla1[[#This Row],[SRS]],".",Tabla1[[#This Row],[AREA]],".",Tabla1[[#This Row],[TIPO]]))</f>
        <v/>
      </c>
      <c r="C119" s="14" t="str">
        <f>IF(Tabla1[[#This Row],[Código_Actividad]]="","",'[4]Formulario PPGR1'!#REF!)</f>
        <v/>
      </c>
      <c r="D119" s="14" t="str">
        <f>IF(Tabla1[[#This Row],[Código_Actividad]]="","",'[4]Formulario PPGR1'!#REF!)</f>
        <v/>
      </c>
      <c r="E119" s="14" t="str">
        <f>IF(Tabla1[[#This Row],[Código_Actividad]]="","",'[4]Formulario PPGR1'!#REF!)</f>
        <v/>
      </c>
      <c r="F119" s="14" t="str">
        <f>IF(Tabla1[[#This Row],[Código_Actividad]]="","",'[4]Formulario PPGR1'!#REF!)</f>
        <v/>
      </c>
      <c r="G119" s="281"/>
      <c r="H119" s="282"/>
      <c r="I119" s="282"/>
      <c r="J119" s="281"/>
      <c r="K119" s="283"/>
      <c r="L119" s="284">
        <f>+Tabla1[[#This Row],[Precio Unitario]]*Tabla1[[#This Row],[Cantidad de Insumos]]</f>
        <v>0</v>
      </c>
      <c r="M119" s="285"/>
      <c r="N119" s="282"/>
    </row>
    <row r="120" spans="2:14" ht="12.75" x14ac:dyDescent="0.2">
      <c r="B120" s="14" t="str">
        <f>IF(Tabla1[[#This Row],[Código_Actividad]]="","",CONCATENATE(Tabla1[[#This Row],[POA]],".",Tabla1[[#This Row],[SRS]],".",Tabla1[[#This Row],[AREA]],".",Tabla1[[#This Row],[TIPO]]))</f>
        <v/>
      </c>
      <c r="C120" s="14" t="str">
        <f>IF(Tabla1[[#This Row],[Código_Actividad]]="","",'[4]Formulario PPGR1'!#REF!)</f>
        <v/>
      </c>
      <c r="D120" s="14" t="str">
        <f>IF(Tabla1[[#This Row],[Código_Actividad]]="","",'[4]Formulario PPGR1'!#REF!)</f>
        <v/>
      </c>
      <c r="E120" s="14" t="str">
        <f>IF(Tabla1[[#This Row],[Código_Actividad]]="","",'[4]Formulario PPGR1'!#REF!)</f>
        <v/>
      </c>
      <c r="F120" s="14" t="str">
        <f>IF(Tabla1[[#This Row],[Código_Actividad]]="","",'[4]Formulario PPGR1'!#REF!)</f>
        <v/>
      </c>
      <c r="G120" s="281"/>
      <c r="H120" s="282"/>
      <c r="I120" s="282"/>
      <c r="J120" s="281"/>
      <c r="K120" s="283"/>
      <c r="L120" s="284">
        <f>+Tabla1[[#This Row],[Precio Unitario]]*Tabla1[[#This Row],[Cantidad de Insumos]]</f>
        <v>0</v>
      </c>
      <c r="M120" s="285"/>
      <c r="N120" s="282"/>
    </row>
    <row r="121" spans="2:14" ht="12.75" x14ac:dyDescent="0.2">
      <c r="B121" s="14" t="str">
        <f>IF(Tabla1[[#This Row],[Código_Actividad]]="","",CONCATENATE(Tabla1[[#This Row],[POA]],".",Tabla1[[#This Row],[SRS]],".",Tabla1[[#This Row],[AREA]],".",Tabla1[[#This Row],[TIPO]]))</f>
        <v/>
      </c>
      <c r="C121" s="14" t="str">
        <f>IF(Tabla1[[#This Row],[Código_Actividad]]="","",'[4]Formulario PPGR1'!#REF!)</f>
        <v/>
      </c>
      <c r="D121" s="14" t="str">
        <f>IF(Tabla1[[#This Row],[Código_Actividad]]="","",'[4]Formulario PPGR1'!#REF!)</f>
        <v/>
      </c>
      <c r="E121" s="14" t="str">
        <f>IF(Tabla1[[#This Row],[Código_Actividad]]="","",'[4]Formulario PPGR1'!#REF!)</f>
        <v/>
      </c>
      <c r="F121" s="14" t="str">
        <f>IF(Tabla1[[#This Row],[Código_Actividad]]="","",'[4]Formulario PPGR1'!#REF!)</f>
        <v/>
      </c>
      <c r="G121" s="281"/>
      <c r="H121" s="282"/>
      <c r="I121" s="282"/>
      <c r="J121" s="281"/>
      <c r="K121" s="283"/>
      <c r="L121" s="284">
        <f>+Tabla1[[#This Row],[Precio Unitario]]*Tabla1[[#This Row],[Cantidad de Insumos]]</f>
        <v>0</v>
      </c>
      <c r="M121" s="285"/>
      <c r="N121" s="282"/>
    </row>
    <row r="122" spans="2:14" ht="12.75" x14ac:dyDescent="0.2">
      <c r="B122" s="14" t="str">
        <f>IF(Tabla1[[#This Row],[Código_Actividad]]="","",CONCATENATE(Tabla1[[#This Row],[POA]],".",Tabla1[[#This Row],[SRS]],".",Tabla1[[#This Row],[AREA]],".",Tabla1[[#This Row],[TIPO]]))</f>
        <v/>
      </c>
      <c r="C122" s="14" t="str">
        <f>IF(Tabla1[[#This Row],[Código_Actividad]]="","",'[4]Formulario PPGR1'!#REF!)</f>
        <v/>
      </c>
      <c r="D122" s="14" t="str">
        <f>IF(Tabla1[[#This Row],[Código_Actividad]]="","",'[4]Formulario PPGR1'!#REF!)</f>
        <v/>
      </c>
      <c r="E122" s="14" t="str">
        <f>IF(Tabla1[[#This Row],[Código_Actividad]]="","",'[4]Formulario PPGR1'!#REF!)</f>
        <v/>
      </c>
      <c r="F122" s="14" t="str">
        <f>IF(Tabla1[[#This Row],[Código_Actividad]]="","",'[4]Formulario PPGR1'!#REF!)</f>
        <v/>
      </c>
      <c r="G122" s="281"/>
      <c r="H122" s="282"/>
      <c r="I122" s="282"/>
      <c r="J122" s="281"/>
      <c r="K122" s="283"/>
      <c r="L122" s="284">
        <f>+Tabla1[[#This Row],[Precio Unitario]]*Tabla1[[#This Row],[Cantidad de Insumos]]</f>
        <v>0</v>
      </c>
      <c r="M122" s="285"/>
      <c r="N122" s="282"/>
    </row>
    <row r="123" spans="2:14" ht="12.75" x14ac:dyDescent="0.2">
      <c r="B123" s="14" t="str">
        <f>IF(Tabla1[[#This Row],[Código_Actividad]]="","",CONCATENATE(Tabla1[[#This Row],[POA]],".",Tabla1[[#This Row],[SRS]],".",Tabla1[[#This Row],[AREA]],".",Tabla1[[#This Row],[TIPO]]))</f>
        <v/>
      </c>
      <c r="C123" s="14" t="str">
        <f>IF(Tabla1[[#This Row],[Código_Actividad]]="","",'[4]Formulario PPGR1'!#REF!)</f>
        <v/>
      </c>
      <c r="D123" s="14" t="str">
        <f>IF(Tabla1[[#This Row],[Código_Actividad]]="","",'[4]Formulario PPGR1'!#REF!)</f>
        <v/>
      </c>
      <c r="E123" s="14" t="str">
        <f>IF(Tabla1[[#This Row],[Código_Actividad]]="","",'[4]Formulario PPGR1'!#REF!)</f>
        <v/>
      </c>
      <c r="F123" s="14" t="str">
        <f>IF(Tabla1[[#This Row],[Código_Actividad]]="","",'[4]Formulario PPGR1'!#REF!)</f>
        <v/>
      </c>
      <c r="G123" s="281"/>
      <c r="H123" s="282"/>
      <c r="I123" s="282"/>
      <c r="J123" s="281"/>
      <c r="K123" s="283"/>
      <c r="L123" s="284">
        <f>+Tabla1[[#This Row],[Precio Unitario]]*Tabla1[[#This Row],[Cantidad de Insumos]]</f>
        <v>0</v>
      </c>
      <c r="M123" s="285"/>
      <c r="N123" s="282"/>
    </row>
    <row r="124" spans="2:14" ht="12.75" x14ac:dyDescent="0.2">
      <c r="B124" s="14" t="str">
        <f>IF(Tabla1[[#This Row],[Código_Actividad]]="","",CONCATENATE(Tabla1[[#This Row],[POA]],".",Tabla1[[#This Row],[SRS]],".",Tabla1[[#This Row],[AREA]],".",Tabla1[[#This Row],[TIPO]]))</f>
        <v/>
      </c>
      <c r="C124" s="14" t="str">
        <f>IF(Tabla1[[#This Row],[Código_Actividad]]="","",'[4]Formulario PPGR1'!#REF!)</f>
        <v/>
      </c>
      <c r="D124" s="14" t="str">
        <f>IF(Tabla1[[#This Row],[Código_Actividad]]="","",'[4]Formulario PPGR1'!#REF!)</f>
        <v/>
      </c>
      <c r="E124" s="14" t="str">
        <f>IF(Tabla1[[#This Row],[Código_Actividad]]="","",'[4]Formulario PPGR1'!#REF!)</f>
        <v/>
      </c>
      <c r="F124" s="14" t="str">
        <f>IF(Tabla1[[#This Row],[Código_Actividad]]="","",'[4]Formulario PPGR1'!#REF!)</f>
        <v/>
      </c>
      <c r="G124" s="281"/>
      <c r="H124" s="282"/>
      <c r="I124" s="282"/>
      <c r="J124" s="281"/>
      <c r="K124" s="283"/>
      <c r="L124" s="284">
        <f>+Tabla1[[#This Row],[Precio Unitario]]*Tabla1[[#This Row],[Cantidad de Insumos]]</f>
        <v>0</v>
      </c>
      <c r="M124" s="285"/>
      <c r="N124" s="282"/>
    </row>
    <row r="125" spans="2:14" ht="12.75" x14ac:dyDescent="0.2">
      <c r="B125" s="14" t="str">
        <f>IF(Tabla1[[#This Row],[Código_Actividad]]="","",CONCATENATE(Tabla1[[#This Row],[POA]],".",Tabla1[[#This Row],[SRS]],".",Tabla1[[#This Row],[AREA]],".",Tabla1[[#This Row],[TIPO]]))</f>
        <v/>
      </c>
      <c r="C125" s="14" t="str">
        <f>IF(Tabla1[[#This Row],[Código_Actividad]]="","",'[4]Formulario PPGR1'!#REF!)</f>
        <v/>
      </c>
      <c r="D125" s="14" t="str">
        <f>IF(Tabla1[[#This Row],[Código_Actividad]]="","",'[4]Formulario PPGR1'!#REF!)</f>
        <v/>
      </c>
      <c r="E125" s="14" t="str">
        <f>IF(Tabla1[[#This Row],[Código_Actividad]]="","",'[4]Formulario PPGR1'!#REF!)</f>
        <v/>
      </c>
      <c r="F125" s="14" t="str">
        <f>IF(Tabla1[[#This Row],[Código_Actividad]]="","",'[4]Formulario PPGR1'!#REF!)</f>
        <v/>
      </c>
      <c r="G125" s="281"/>
      <c r="H125" s="282"/>
      <c r="I125" s="282"/>
      <c r="J125" s="281"/>
      <c r="K125" s="283"/>
      <c r="L125" s="284">
        <f>+Tabla1[[#This Row],[Precio Unitario]]*Tabla1[[#This Row],[Cantidad de Insumos]]</f>
        <v>0</v>
      </c>
      <c r="M125" s="285"/>
      <c r="N125" s="282"/>
    </row>
    <row r="126" spans="2:14" ht="12.75" x14ac:dyDescent="0.2">
      <c r="B126" s="14" t="str">
        <f>IF(Tabla1[[#This Row],[Código_Actividad]]="","",CONCATENATE(Tabla1[[#This Row],[POA]],".",Tabla1[[#This Row],[SRS]],".",Tabla1[[#This Row],[AREA]],".",Tabla1[[#This Row],[TIPO]]))</f>
        <v/>
      </c>
      <c r="C126" s="14" t="str">
        <f>IF(Tabla1[[#This Row],[Código_Actividad]]="","",'[4]Formulario PPGR1'!#REF!)</f>
        <v/>
      </c>
      <c r="D126" s="14" t="str">
        <f>IF(Tabla1[[#This Row],[Código_Actividad]]="","",'[4]Formulario PPGR1'!#REF!)</f>
        <v/>
      </c>
      <c r="E126" s="14" t="str">
        <f>IF(Tabla1[[#This Row],[Código_Actividad]]="","",'[4]Formulario PPGR1'!#REF!)</f>
        <v/>
      </c>
      <c r="F126" s="14" t="str">
        <f>IF(Tabla1[[#This Row],[Código_Actividad]]="","",'[4]Formulario PPGR1'!#REF!)</f>
        <v/>
      </c>
      <c r="G126" s="281"/>
      <c r="H126" s="282"/>
      <c r="I126" s="282"/>
      <c r="J126" s="281"/>
      <c r="K126" s="283"/>
      <c r="L126" s="284">
        <f>+Tabla1[[#This Row],[Precio Unitario]]*Tabla1[[#This Row],[Cantidad de Insumos]]</f>
        <v>0</v>
      </c>
      <c r="M126" s="285"/>
      <c r="N126" s="282"/>
    </row>
    <row r="127" spans="2:14" ht="12.75" x14ac:dyDescent="0.2">
      <c r="B127" s="14" t="str">
        <f>IF(Tabla1[[#This Row],[Código_Actividad]]="","",CONCATENATE(Tabla1[[#This Row],[POA]],".",Tabla1[[#This Row],[SRS]],".",Tabla1[[#This Row],[AREA]],".",Tabla1[[#This Row],[TIPO]]))</f>
        <v/>
      </c>
      <c r="C127" s="14" t="str">
        <f>IF(Tabla1[[#This Row],[Código_Actividad]]="","",'[4]Formulario PPGR1'!#REF!)</f>
        <v/>
      </c>
      <c r="D127" s="14" t="str">
        <f>IF(Tabla1[[#This Row],[Código_Actividad]]="","",'[4]Formulario PPGR1'!#REF!)</f>
        <v/>
      </c>
      <c r="E127" s="14" t="str">
        <f>IF(Tabla1[[#This Row],[Código_Actividad]]="","",'[4]Formulario PPGR1'!#REF!)</f>
        <v/>
      </c>
      <c r="F127" s="14" t="str">
        <f>IF(Tabla1[[#This Row],[Código_Actividad]]="","",'[4]Formulario PPGR1'!#REF!)</f>
        <v/>
      </c>
      <c r="G127" s="281"/>
      <c r="H127" s="282"/>
      <c r="I127" s="282"/>
      <c r="J127" s="281"/>
      <c r="K127" s="283"/>
      <c r="L127" s="284">
        <f>+Tabla1[[#This Row],[Precio Unitario]]*Tabla1[[#This Row],[Cantidad de Insumos]]</f>
        <v>0</v>
      </c>
      <c r="M127" s="285"/>
      <c r="N127" s="282"/>
    </row>
    <row r="128" spans="2:14" ht="12.75" x14ac:dyDescent="0.2">
      <c r="B128" s="14" t="str">
        <f>IF(Tabla1[[#This Row],[Código_Actividad]]="","",CONCATENATE(Tabla1[[#This Row],[POA]],".",Tabla1[[#This Row],[SRS]],".",Tabla1[[#This Row],[AREA]],".",Tabla1[[#This Row],[TIPO]]))</f>
        <v/>
      </c>
      <c r="C128" s="14" t="str">
        <f>IF(Tabla1[[#This Row],[Código_Actividad]]="","",'[4]Formulario PPGR1'!#REF!)</f>
        <v/>
      </c>
      <c r="D128" s="14" t="str">
        <f>IF(Tabla1[[#This Row],[Código_Actividad]]="","",'[4]Formulario PPGR1'!#REF!)</f>
        <v/>
      </c>
      <c r="E128" s="14" t="str">
        <f>IF(Tabla1[[#This Row],[Código_Actividad]]="","",'[4]Formulario PPGR1'!#REF!)</f>
        <v/>
      </c>
      <c r="F128" s="14" t="str">
        <f>IF(Tabla1[[#This Row],[Código_Actividad]]="","",'[4]Formulario PPGR1'!#REF!)</f>
        <v/>
      </c>
      <c r="G128" s="281"/>
      <c r="H128" s="282"/>
      <c r="I128" s="282"/>
      <c r="J128" s="281"/>
      <c r="K128" s="283"/>
      <c r="L128" s="284">
        <f>+Tabla1[[#This Row],[Precio Unitario]]*Tabla1[[#This Row],[Cantidad de Insumos]]</f>
        <v>0</v>
      </c>
      <c r="M128" s="285"/>
      <c r="N128" s="282"/>
    </row>
    <row r="129" spans="2:14" ht="12.75" x14ac:dyDescent="0.2">
      <c r="B129" s="14" t="str">
        <f>IF(Tabla1[[#This Row],[Código_Actividad]]="","",CONCATENATE(Tabla1[[#This Row],[POA]],".",Tabla1[[#This Row],[SRS]],".",Tabla1[[#This Row],[AREA]],".",Tabla1[[#This Row],[TIPO]]))</f>
        <v/>
      </c>
      <c r="C129" s="14" t="str">
        <f>IF(Tabla1[[#This Row],[Código_Actividad]]="","",'[4]Formulario PPGR1'!#REF!)</f>
        <v/>
      </c>
      <c r="D129" s="14" t="str">
        <f>IF(Tabla1[[#This Row],[Código_Actividad]]="","",'[4]Formulario PPGR1'!#REF!)</f>
        <v/>
      </c>
      <c r="E129" s="14" t="str">
        <f>IF(Tabla1[[#This Row],[Código_Actividad]]="","",'[4]Formulario PPGR1'!#REF!)</f>
        <v/>
      </c>
      <c r="F129" s="14" t="str">
        <f>IF(Tabla1[[#This Row],[Código_Actividad]]="","",'[4]Formulario PPGR1'!#REF!)</f>
        <v/>
      </c>
      <c r="G129" s="281"/>
      <c r="H129" s="282"/>
      <c r="I129" s="282"/>
      <c r="J129" s="281"/>
      <c r="K129" s="283"/>
      <c r="L129" s="284">
        <f>+Tabla1[[#This Row],[Precio Unitario]]*Tabla1[[#This Row],[Cantidad de Insumos]]</f>
        <v>0</v>
      </c>
      <c r="M129" s="285"/>
      <c r="N129" s="282"/>
    </row>
    <row r="130" spans="2:14" ht="12.75" x14ac:dyDescent="0.2">
      <c r="B130" s="14" t="str">
        <f>IF(Tabla1[[#This Row],[Código_Actividad]]="","",CONCATENATE(Tabla1[[#This Row],[POA]],".",Tabla1[[#This Row],[SRS]],".",Tabla1[[#This Row],[AREA]],".",Tabla1[[#This Row],[TIPO]]))</f>
        <v/>
      </c>
      <c r="C130" s="14" t="str">
        <f>IF(Tabla1[[#This Row],[Código_Actividad]]="","",'[4]Formulario PPGR1'!#REF!)</f>
        <v/>
      </c>
      <c r="D130" s="14" t="str">
        <f>IF(Tabla1[[#This Row],[Código_Actividad]]="","",'[4]Formulario PPGR1'!#REF!)</f>
        <v/>
      </c>
      <c r="E130" s="14" t="str">
        <f>IF(Tabla1[[#This Row],[Código_Actividad]]="","",'[4]Formulario PPGR1'!#REF!)</f>
        <v/>
      </c>
      <c r="F130" s="14" t="str">
        <f>IF(Tabla1[[#This Row],[Código_Actividad]]="","",'[4]Formulario PPGR1'!#REF!)</f>
        <v/>
      </c>
      <c r="G130" s="281"/>
      <c r="H130" s="282"/>
      <c r="I130" s="282"/>
      <c r="J130" s="281"/>
      <c r="K130" s="283"/>
      <c r="L130" s="284">
        <f>+Tabla1[[#This Row],[Precio Unitario]]*Tabla1[[#This Row],[Cantidad de Insumos]]</f>
        <v>0</v>
      </c>
      <c r="M130" s="285"/>
      <c r="N130" s="282"/>
    </row>
    <row r="131" spans="2:14" ht="12.75" x14ac:dyDescent="0.2">
      <c r="B131" s="14" t="str">
        <f>IF(Tabla1[[#This Row],[Código_Actividad]]="","",CONCATENATE(Tabla1[[#This Row],[POA]],".",Tabla1[[#This Row],[SRS]],".",Tabla1[[#This Row],[AREA]],".",Tabla1[[#This Row],[TIPO]]))</f>
        <v/>
      </c>
      <c r="C131" s="14" t="str">
        <f>IF(Tabla1[[#This Row],[Código_Actividad]]="","",'[4]Formulario PPGR1'!#REF!)</f>
        <v/>
      </c>
      <c r="D131" s="14" t="str">
        <f>IF(Tabla1[[#This Row],[Código_Actividad]]="","",'[4]Formulario PPGR1'!#REF!)</f>
        <v/>
      </c>
      <c r="E131" s="14" t="str">
        <f>IF(Tabla1[[#This Row],[Código_Actividad]]="","",'[4]Formulario PPGR1'!#REF!)</f>
        <v/>
      </c>
      <c r="F131" s="14" t="str">
        <f>IF(Tabla1[[#This Row],[Código_Actividad]]="","",'[4]Formulario PPGR1'!#REF!)</f>
        <v/>
      </c>
      <c r="G131" s="281"/>
      <c r="H131" s="282"/>
      <c r="I131" s="282"/>
      <c r="J131" s="281"/>
      <c r="K131" s="283"/>
      <c r="L131" s="284">
        <f>+Tabla1[[#This Row],[Precio Unitario]]*Tabla1[[#This Row],[Cantidad de Insumos]]</f>
        <v>0</v>
      </c>
      <c r="M131" s="285"/>
      <c r="N131" s="282"/>
    </row>
    <row r="132" spans="2:14" ht="12.75" x14ac:dyDescent="0.2">
      <c r="B132" s="14" t="str">
        <f>IF(Tabla1[[#This Row],[Código_Actividad]]="","",CONCATENATE(Tabla1[[#This Row],[POA]],".",Tabla1[[#This Row],[SRS]],".",Tabla1[[#This Row],[AREA]],".",Tabla1[[#This Row],[TIPO]]))</f>
        <v/>
      </c>
      <c r="C132" s="14" t="str">
        <f>IF(Tabla1[[#This Row],[Código_Actividad]]="","",'[4]Formulario PPGR1'!#REF!)</f>
        <v/>
      </c>
      <c r="D132" s="14" t="str">
        <f>IF(Tabla1[[#This Row],[Código_Actividad]]="","",'[4]Formulario PPGR1'!#REF!)</f>
        <v/>
      </c>
      <c r="E132" s="14" t="str">
        <f>IF(Tabla1[[#This Row],[Código_Actividad]]="","",'[4]Formulario PPGR1'!#REF!)</f>
        <v/>
      </c>
      <c r="F132" s="14" t="str">
        <f>IF(Tabla1[[#This Row],[Código_Actividad]]="","",'[4]Formulario PPGR1'!#REF!)</f>
        <v/>
      </c>
      <c r="G132" s="281"/>
      <c r="H132" s="282"/>
      <c r="I132" s="282"/>
      <c r="J132" s="281"/>
      <c r="K132" s="283"/>
      <c r="L132" s="284">
        <f>+Tabla1[[#This Row],[Precio Unitario]]*Tabla1[[#This Row],[Cantidad de Insumos]]</f>
        <v>0</v>
      </c>
      <c r="M132" s="285"/>
      <c r="N132" s="282"/>
    </row>
    <row r="133" spans="2:14" ht="12.75" x14ac:dyDescent="0.2">
      <c r="B133" s="14" t="str">
        <f>IF(Tabla1[[#This Row],[Código_Actividad]]="","",CONCATENATE(Tabla1[[#This Row],[POA]],".",Tabla1[[#This Row],[SRS]],".",Tabla1[[#This Row],[AREA]],".",Tabla1[[#This Row],[TIPO]]))</f>
        <v/>
      </c>
      <c r="C133" s="14" t="str">
        <f>IF(Tabla1[[#This Row],[Código_Actividad]]="","",'[4]Formulario PPGR1'!#REF!)</f>
        <v/>
      </c>
      <c r="D133" s="14" t="str">
        <f>IF(Tabla1[[#This Row],[Código_Actividad]]="","",'[4]Formulario PPGR1'!#REF!)</f>
        <v/>
      </c>
      <c r="E133" s="14" t="str">
        <f>IF(Tabla1[[#This Row],[Código_Actividad]]="","",'[4]Formulario PPGR1'!#REF!)</f>
        <v/>
      </c>
      <c r="F133" s="14" t="str">
        <f>IF(Tabla1[[#This Row],[Código_Actividad]]="","",'[4]Formulario PPGR1'!#REF!)</f>
        <v/>
      </c>
      <c r="G133" s="281"/>
      <c r="H133" s="282"/>
      <c r="I133" s="282"/>
      <c r="J133" s="281"/>
      <c r="K133" s="283"/>
      <c r="L133" s="284">
        <f>+Tabla1[[#This Row],[Precio Unitario]]*Tabla1[[#This Row],[Cantidad de Insumos]]</f>
        <v>0</v>
      </c>
      <c r="M133" s="285"/>
      <c r="N133" s="282"/>
    </row>
    <row r="134" spans="2:14" ht="12.75" x14ac:dyDescent="0.2">
      <c r="B134" s="14" t="str">
        <f>IF(Tabla1[[#This Row],[Código_Actividad]]="","",CONCATENATE(Tabla1[[#This Row],[POA]],".",Tabla1[[#This Row],[SRS]],".",Tabla1[[#This Row],[AREA]],".",Tabla1[[#This Row],[TIPO]]))</f>
        <v/>
      </c>
      <c r="C134" s="14" t="str">
        <f>IF(Tabla1[[#This Row],[Código_Actividad]]="","",'[4]Formulario PPGR1'!#REF!)</f>
        <v/>
      </c>
      <c r="D134" s="14" t="str">
        <f>IF(Tabla1[[#This Row],[Código_Actividad]]="","",'[4]Formulario PPGR1'!#REF!)</f>
        <v/>
      </c>
      <c r="E134" s="14" t="str">
        <f>IF(Tabla1[[#This Row],[Código_Actividad]]="","",'[4]Formulario PPGR1'!#REF!)</f>
        <v/>
      </c>
      <c r="F134" s="14" t="str">
        <f>IF(Tabla1[[#This Row],[Código_Actividad]]="","",'[4]Formulario PPGR1'!#REF!)</f>
        <v/>
      </c>
      <c r="G134" s="281"/>
      <c r="H134" s="282"/>
      <c r="I134" s="282"/>
      <c r="J134" s="281"/>
      <c r="K134" s="283"/>
      <c r="L134" s="284">
        <f>+Tabla1[[#This Row],[Precio Unitario]]*Tabla1[[#This Row],[Cantidad de Insumos]]</f>
        <v>0</v>
      </c>
      <c r="M134" s="285"/>
      <c r="N134" s="282"/>
    </row>
    <row r="135" spans="2:14" ht="12.75" x14ac:dyDescent="0.2">
      <c r="B135" s="14" t="str">
        <f>IF(Tabla1[[#This Row],[Código_Actividad]]="","",CONCATENATE(Tabla1[[#This Row],[POA]],".",Tabla1[[#This Row],[SRS]],".",Tabla1[[#This Row],[AREA]],".",Tabla1[[#This Row],[TIPO]]))</f>
        <v/>
      </c>
      <c r="C135" s="14" t="str">
        <f>IF(Tabla1[[#This Row],[Código_Actividad]]="","",'[4]Formulario PPGR1'!#REF!)</f>
        <v/>
      </c>
      <c r="D135" s="14" t="str">
        <f>IF(Tabla1[[#This Row],[Código_Actividad]]="","",'[4]Formulario PPGR1'!#REF!)</f>
        <v/>
      </c>
      <c r="E135" s="14" t="str">
        <f>IF(Tabla1[[#This Row],[Código_Actividad]]="","",'[4]Formulario PPGR1'!#REF!)</f>
        <v/>
      </c>
      <c r="F135" s="14" t="str">
        <f>IF(Tabla1[[#This Row],[Código_Actividad]]="","",'[4]Formulario PPGR1'!#REF!)</f>
        <v/>
      </c>
      <c r="G135" s="281"/>
      <c r="H135" s="282"/>
      <c r="I135" s="282"/>
      <c r="J135" s="281"/>
      <c r="K135" s="283"/>
      <c r="L135" s="284">
        <f>+Tabla1[[#This Row],[Precio Unitario]]*Tabla1[[#This Row],[Cantidad de Insumos]]</f>
        <v>0</v>
      </c>
      <c r="M135" s="285"/>
      <c r="N135" s="282"/>
    </row>
    <row r="136" spans="2:14" ht="12.75" x14ac:dyDescent="0.2">
      <c r="B136" s="14" t="str">
        <f>IF(Tabla1[[#This Row],[Código_Actividad]]="","",CONCATENATE(Tabla1[[#This Row],[POA]],".",Tabla1[[#This Row],[SRS]],".",Tabla1[[#This Row],[AREA]],".",Tabla1[[#This Row],[TIPO]]))</f>
        <v/>
      </c>
      <c r="C136" s="14" t="str">
        <f>IF(Tabla1[[#This Row],[Código_Actividad]]="","",'[4]Formulario PPGR1'!#REF!)</f>
        <v/>
      </c>
      <c r="D136" s="14" t="str">
        <f>IF(Tabla1[[#This Row],[Código_Actividad]]="","",'[4]Formulario PPGR1'!#REF!)</f>
        <v/>
      </c>
      <c r="E136" s="14" t="str">
        <f>IF(Tabla1[[#This Row],[Código_Actividad]]="","",'[4]Formulario PPGR1'!#REF!)</f>
        <v/>
      </c>
      <c r="F136" s="14" t="str">
        <f>IF(Tabla1[[#This Row],[Código_Actividad]]="","",'[4]Formulario PPGR1'!#REF!)</f>
        <v/>
      </c>
      <c r="G136" s="281"/>
      <c r="H136" s="282"/>
      <c r="I136" s="282"/>
      <c r="J136" s="281"/>
      <c r="K136" s="283"/>
      <c r="L136" s="284">
        <f>+Tabla1[[#This Row],[Precio Unitario]]*Tabla1[[#This Row],[Cantidad de Insumos]]</f>
        <v>0</v>
      </c>
      <c r="M136" s="285"/>
      <c r="N136" s="282"/>
    </row>
    <row r="137" spans="2:14" ht="12.75" x14ac:dyDescent="0.2">
      <c r="B137" s="14" t="str">
        <f>IF(Tabla1[[#This Row],[Código_Actividad]]="","",CONCATENATE(Tabla1[[#This Row],[POA]],".",Tabla1[[#This Row],[SRS]],".",Tabla1[[#This Row],[AREA]],".",Tabla1[[#This Row],[TIPO]]))</f>
        <v/>
      </c>
      <c r="C137" s="14" t="str">
        <f>IF(Tabla1[[#This Row],[Código_Actividad]]="","",'[4]Formulario PPGR1'!#REF!)</f>
        <v/>
      </c>
      <c r="D137" s="14" t="str">
        <f>IF(Tabla1[[#This Row],[Código_Actividad]]="","",'[4]Formulario PPGR1'!#REF!)</f>
        <v/>
      </c>
      <c r="E137" s="14" t="str">
        <f>IF(Tabla1[[#This Row],[Código_Actividad]]="","",'[4]Formulario PPGR1'!#REF!)</f>
        <v/>
      </c>
      <c r="F137" s="14" t="str">
        <f>IF(Tabla1[[#This Row],[Código_Actividad]]="","",'[4]Formulario PPGR1'!#REF!)</f>
        <v/>
      </c>
      <c r="G137" s="281"/>
      <c r="H137" s="282"/>
      <c r="I137" s="282"/>
      <c r="J137" s="281"/>
      <c r="K137" s="283"/>
      <c r="L137" s="284">
        <f>+Tabla1[[#This Row],[Precio Unitario]]*Tabla1[[#This Row],[Cantidad de Insumos]]</f>
        <v>0</v>
      </c>
      <c r="M137" s="285"/>
      <c r="N137" s="282"/>
    </row>
    <row r="138" spans="2:14" ht="12.75" x14ac:dyDescent="0.2">
      <c r="B138" s="14" t="str">
        <f>IF(Tabla1[[#This Row],[Código_Actividad]]="","",CONCATENATE(Tabla1[[#This Row],[POA]],".",Tabla1[[#This Row],[SRS]],".",Tabla1[[#This Row],[AREA]],".",Tabla1[[#This Row],[TIPO]]))</f>
        <v/>
      </c>
      <c r="C138" s="14" t="str">
        <f>IF(Tabla1[[#This Row],[Código_Actividad]]="","",'[4]Formulario PPGR1'!#REF!)</f>
        <v/>
      </c>
      <c r="D138" s="14" t="str">
        <f>IF(Tabla1[[#This Row],[Código_Actividad]]="","",'[4]Formulario PPGR1'!#REF!)</f>
        <v/>
      </c>
      <c r="E138" s="14" t="str">
        <f>IF(Tabla1[[#This Row],[Código_Actividad]]="","",'[4]Formulario PPGR1'!#REF!)</f>
        <v/>
      </c>
      <c r="F138" s="14" t="str">
        <f>IF(Tabla1[[#This Row],[Código_Actividad]]="","",'[4]Formulario PPGR1'!#REF!)</f>
        <v/>
      </c>
      <c r="G138" s="281"/>
      <c r="H138" s="282"/>
      <c r="I138" s="282"/>
      <c r="J138" s="281"/>
      <c r="K138" s="283"/>
      <c r="L138" s="284">
        <f>+Tabla1[[#This Row],[Precio Unitario]]*Tabla1[[#This Row],[Cantidad de Insumos]]</f>
        <v>0</v>
      </c>
      <c r="M138" s="285"/>
      <c r="N138" s="282"/>
    </row>
    <row r="139" spans="2:14" ht="12.75" x14ac:dyDescent="0.2">
      <c r="B139" s="14" t="str">
        <f>IF(Tabla1[[#This Row],[Código_Actividad]]="","",CONCATENATE(Tabla1[[#This Row],[POA]],".",Tabla1[[#This Row],[SRS]],".",Tabla1[[#This Row],[AREA]],".",Tabla1[[#This Row],[TIPO]]))</f>
        <v/>
      </c>
      <c r="C139" s="14" t="str">
        <f>IF(Tabla1[[#This Row],[Código_Actividad]]="","",'[4]Formulario PPGR1'!#REF!)</f>
        <v/>
      </c>
      <c r="D139" s="14" t="str">
        <f>IF(Tabla1[[#This Row],[Código_Actividad]]="","",'[4]Formulario PPGR1'!#REF!)</f>
        <v/>
      </c>
      <c r="E139" s="14" t="str">
        <f>IF(Tabla1[[#This Row],[Código_Actividad]]="","",'[4]Formulario PPGR1'!#REF!)</f>
        <v/>
      </c>
      <c r="F139" s="14" t="str">
        <f>IF(Tabla1[[#This Row],[Código_Actividad]]="","",'[4]Formulario PPGR1'!#REF!)</f>
        <v/>
      </c>
      <c r="G139" s="281"/>
      <c r="H139" s="282"/>
      <c r="I139" s="282"/>
      <c r="J139" s="281"/>
      <c r="K139" s="283"/>
      <c r="L139" s="284">
        <f>+Tabla1[[#This Row],[Precio Unitario]]*Tabla1[[#This Row],[Cantidad de Insumos]]</f>
        <v>0</v>
      </c>
      <c r="M139" s="285"/>
      <c r="N139" s="282"/>
    </row>
    <row r="140" spans="2:14" ht="12.75" x14ac:dyDescent="0.2">
      <c r="B140" s="14" t="str">
        <f>IF(Tabla1[[#This Row],[Código_Actividad]]="","",CONCATENATE(Tabla1[[#This Row],[POA]],".",Tabla1[[#This Row],[SRS]],".",Tabla1[[#This Row],[AREA]],".",Tabla1[[#This Row],[TIPO]]))</f>
        <v/>
      </c>
      <c r="C140" s="14" t="str">
        <f>IF(Tabla1[[#This Row],[Código_Actividad]]="","",'[4]Formulario PPGR1'!#REF!)</f>
        <v/>
      </c>
      <c r="D140" s="14" t="str">
        <f>IF(Tabla1[[#This Row],[Código_Actividad]]="","",'[4]Formulario PPGR1'!#REF!)</f>
        <v/>
      </c>
      <c r="E140" s="14" t="str">
        <f>IF(Tabla1[[#This Row],[Código_Actividad]]="","",'[4]Formulario PPGR1'!#REF!)</f>
        <v/>
      </c>
      <c r="F140" s="14" t="str">
        <f>IF(Tabla1[[#This Row],[Código_Actividad]]="","",'[4]Formulario PPGR1'!#REF!)</f>
        <v/>
      </c>
      <c r="G140" s="281"/>
      <c r="H140" s="282"/>
      <c r="I140" s="282"/>
      <c r="J140" s="281"/>
      <c r="K140" s="283"/>
      <c r="L140" s="284">
        <f>+Tabla1[[#This Row],[Precio Unitario]]*Tabla1[[#This Row],[Cantidad de Insumos]]</f>
        <v>0</v>
      </c>
      <c r="M140" s="285"/>
      <c r="N140" s="282"/>
    </row>
    <row r="141" spans="2:14" ht="12.75" x14ac:dyDescent="0.2">
      <c r="B141" s="14" t="str">
        <f>IF(Tabla1[[#This Row],[Código_Actividad]]="","",CONCATENATE(Tabla1[[#This Row],[POA]],".",Tabla1[[#This Row],[SRS]],".",Tabla1[[#This Row],[AREA]],".",Tabla1[[#This Row],[TIPO]]))</f>
        <v/>
      </c>
      <c r="C141" s="14" t="str">
        <f>IF(Tabla1[[#This Row],[Código_Actividad]]="","",'[4]Formulario PPGR1'!#REF!)</f>
        <v/>
      </c>
      <c r="D141" s="14" t="str">
        <f>IF(Tabla1[[#This Row],[Código_Actividad]]="","",'[4]Formulario PPGR1'!#REF!)</f>
        <v/>
      </c>
      <c r="E141" s="14" t="str">
        <f>IF(Tabla1[[#This Row],[Código_Actividad]]="","",'[4]Formulario PPGR1'!#REF!)</f>
        <v/>
      </c>
      <c r="F141" s="14" t="str">
        <f>IF(Tabla1[[#This Row],[Código_Actividad]]="","",'[4]Formulario PPGR1'!#REF!)</f>
        <v/>
      </c>
      <c r="G141" s="281"/>
      <c r="H141" s="282"/>
      <c r="I141" s="282"/>
      <c r="J141" s="281"/>
      <c r="K141" s="283"/>
      <c r="L141" s="284">
        <f>+Tabla1[[#This Row],[Precio Unitario]]*Tabla1[[#This Row],[Cantidad de Insumos]]</f>
        <v>0</v>
      </c>
      <c r="M141" s="285"/>
      <c r="N141" s="282"/>
    </row>
    <row r="142" spans="2:14" ht="12.75" x14ac:dyDescent="0.2">
      <c r="B142" s="14" t="str">
        <f>IF(Tabla1[[#This Row],[Código_Actividad]]="","",CONCATENATE(Tabla1[[#This Row],[POA]],".",Tabla1[[#This Row],[SRS]],".",Tabla1[[#This Row],[AREA]],".",Tabla1[[#This Row],[TIPO]]))</f>
        <v/>
      </c>
      <c r="C142" s="14" t="str">
        <f>IF(Tabla1[[#This Row],[Código_Actividad]]="","",'[4]Formulario PPGR1'!#REF!)</f>
        <v/>
      </c>
      <c r="D142" s="14" t="str">
        <f>IF(Tabla1[[#This Row],[Código_Actividad]]="","",'[4]Formulario PPGR1'!#REF!)</f>
        <v/>
      </c>
      <c r="E142" s="14" t="str">
        <f>IF(Tabla1[[#This Row],[Código_Actividad]]="","",'[4]Formulario PPGR1'!#REF!)</f>
        <v/>
      </c>
      <c r="F142" s="14" t="str">
        <f>IF(Tabla1[[#This Row],[Código_Actividad]]="","",'[4]Formulario PPGR1'!#REF!)</f>
        <v/>
      </c>
      <c r="G142" s="281"/>
      <c r="H142" s="282"/>
      <c r="I142" s="282"/>
      <c r="J142" s="281"/>
      <c r="K142" s="283"/>
      <c r="L142" s="284">
        <f>+Tabla1[[#This Row],[Precio Unitario]]*Tabla1[[#This Row],[Cantidad de Insumos]]</f>
        <v>0</v>
      </c>
      <c r="M142" s="285"/>
      <c r="N142" s="282"/>
    </row>
    <row r="143" spans="2:14" ht="12.75" x14ac:dyDescent="0.2">
      <c r="B143" s="14" t="str">
        <f>IF(Tabla1[[#This Row],[Código_Actividad]]="","",CONCATENATE(Tabla1[[#This Row],[POA]],".",Tabla1[[#This Row],[SRS]],".",Tabla1[[#This Row],[AREA]],".",Tabla1[[#This Row],[TIPO]]))</f>
        <v/>
      </c>
      <c r="C143" s="14" t="str">
        <f>IF(Tabla1[[#This Row],[Código_Actividad]]="","",'[4]Formulario PPGR1'!#REF!)</f>
        <v/>
      </c>
      <c r="D143" s="14" t="str">
        <f>IF(Tabla1[[#This Row],[Código_Actividad]]="","",'[4]Formulario PPGR1'!#REF!)</f>
        <v/>
      </c>
      <c r="E143" s="14" t="str">
        <f>IF(Tabla1[[#This Row],[Código_Actividad]]="","",'[4]Formulario PPGR1'!#REF!)</f>
        <v/>
      </c>
      <c r="F143" s="14" t="str">
        <f>IF(Tabla1[[#This Row],[Código_Actividad]]="","",'[4]Formulario PPGR1'!#REF!)</f>
        <v/>
      </c>
      <c r="G143" s="281"/>
      <c r="H143" s="282"/>
      <c r="I143" s="282"/>
      <c r="J143" s="281"/>
      <c r="K143" s="283"/>
      <c r="L143" s="284">
        <f>+Tabla1[[#This Row],[Precio Unitario]]*Tabla1[[#This Row],[Cantidad de Insumos]]</f>
        <v>0</v>
      </c>
      <c r="M143" s="285"/>
      <c r="N143" s="282"/>
    </row>
    <row r="144" spans="2:14" ht="12.75" x14ac:dyDescent="0.2">
      <c r="B144" s="14" t="str">
        <f>IF(Tabla1[[#This Row],[Código_Actividad]]="","",CONCATENATE(Tabla1[[#This Row],[POA]],".",Tabla1[[#This Row],[SRS]],".",Tabla1[[#This Row],[AREA]],".",Tabla1[[#This Row],[TIPO]]))</f>
        <v/>
      </c>
      <c r="C144" s="14" t="str">
        <f>IF(Tabla1[[#This Row],[Código_Actividad]]="","",'[4]Formulario PPGR1'!#REF!)</f>
        <v/>
      </c>
      <c r="D144" s="14" t="str">
        <f>IF(Tabla1[[#This Row],[Código_Actividad]]="","",'[4]Formulario PPGR1'!#REF!)</f>
        <v/>
      </c>
      <c r="E144" s="14" t="str">
        <f>IF(Tabla1[[#This Row],[Código_Actividad]]="","",'[4]Formulario PPGR1'!#REF!)</f>
        <v/>
      </c>
      <c r="F144" s="14" t="str">
        <f>IF(Tabla1[[#This Row],[Código_Actividad]]="","",'[4]Formulario PPGR1'!#REF!)</f>
        <v/>
      </c>
      <c r="G144" s="281"/>
      <c r="H144" s="282"/>
      <c r="I144" s="282"/>
      <c r="J144" s="281"/>
      <c r="K144" s="283"/>
      <c r="L144" s="284">
        <f>+Tabla1[[#This Row],[Precio Unitario]]*Tabla1[[#This Row],[Cantidad de Insumos]]</f>
        <v>0</v>
      </c>
      <c r="M144" s="285"/>
      <c r="N144" s="282"/>
    </row>
    <row r="145" spans="2:14" ht="12.75" x14ac:dyDescent="0.2">
      <c r="B145" s="14" t="str">
        <f>IF(Tabla1[[#This Row],[Código_Actividad]]="","",CONCATENATE(Tabla1[[#This Row],[POA]],".",Tabla1[[#This Row],[SRS]],".",Tabla1[[#This Row],[AREA]],".",Tabla1[[#This Row],[TIPO]]))</f>
        <v/>
      </c>
      <c r="C145" s="14" t="str">
        <f>IF(Tabla1[[#This Row],[Código_Actividad]]="","",'[4]Formulario PPGR1'!#REF!)</f>
        <v/>
      </c>
      <c r="D145" s="14" t="str">
        <f>IF(Tabla1[[#This Row],[Código_Actividad]]="","",'[4]Formulario PPGR1'!#REF!)</f>
        <v/>
      </c>
      <c r="E145" s="14" t="str">
        <f>IF(Tabla1[[#This Row],[Código_Actividad]]="","",'[4]Formulario PPGR1'!#REF!)</f>
        <v/>
      </c>
      <c r="F145" s="14" t="str">
        <f>IF(Tabla1[[#This Row],[Código_Actividad]]="","",'[4]Formulario PPGR1'!#REF!)</f>
        <v/>
      </c>
      <c r="G145" s="281"/>
      <c r="H145" s="282"/>
      <c r="I145" s="282"/>
      <c r="J145" s="281"/>
      <c r="K145" s="283"/>
      <c r="L145" s="284">
        <f>+Tabla1[[#This Row],[Precio Unitario]]*Tabla1[[#This Row],[Cantidad de Insumos]]</f>
        <v>0</v>
      </c>
      <c r="M145" s="285"/>
      <c r="N145" s="282"/>
    </row>
    <row r="146" spans="2:14" ht="12.75" x14ac:dyDescent="0.2">
      <c r="B146" s="14" t="str">
        <f>IF(Tabla1[[#This Row],[Código_Actividad]]="","",CONCATENATE(Tabla1[[#This Row],[POA]],".",Tabla1[[#This Row],[SRS]],".",Tabla1[[#This Row],[AREA]],".",Tabla1[[#This Row],[TIPO]]))</f>
        <v/>
      </c>
      <c r="C146" s="14" t="str">
        <f>IF(Tabla1[[#This Row],[Código_Actividad]]="","",'[4]Formulario PPGR1'!#REF!)</f>
        <v/>
      </c>
      <c r="D146" s="14" t="str">
        <f>IF(Tabla1[[#This Row],[Código_Actividad]]="","",'[4]Formulario PPGR1'!#REF!)</f>
        <v/>
      </c>
      <c r="E146" s="14" t="str">
        <f>IF(Tabla1[[#This Row],[Código_Actividad]]="","",'[4]Formulario PPGR1'!#REF!)</f>
        <v/>
      </c>
      <c r="F146" s="14" t="str">
        <f>IF(Tabla1[[#This Row],[Código_Actividad]]="","",'[4]Formulario PPGR1'!#REF!)</f>
        <v/>
      </c>
      <c r="G146" s="281"/>
      <c r="H146" s="282"/>
      <c r="I146" s="282"/>
      <c r="J146" s="281"/>
      <c r="K146" s="283"/>
      <c r="L146" s="284">
        <f>+Tabla1[[#This Row],[Precio Unitario]]*Tabla1[[#This Row],[Cantidad de Insumos]]</f>
        <v>0</v>
      </c>
      <c r="M146" s="285"/>
      <c r="N146" s="282"/>
    </row>
    <row r="147" spans="2:14" ht="12.75" x14ac:dyDescent="0.2">
      <c r="B147" s="14" t="str">
        <f>IF(Tabla1[[#This Row],[Código_Actividad]]="","",CONCATENATE(Tabla1[[#This Row],[POA]],".",Tabla1[[#This Row],[SRS]],".",Tabla1[[#This Row],[AREA]],".",Tabla1[[#This Row],[TIPO]]))</f>
        <v/>
      </c>
      <c r="C147" s="14" t="str">
        <f>IF(Tabla1[[#This Row],[Código_Actividad]]="","",'[4]Formulario PPGR1'!#REF!)</f>
        <v/>
      </c>
      <c r="D147" s="14" t="str">
        <f>IF(Tabla1[[#This Row],[Código_Actividad]]="","",'[4]Formulario PPGR1'!#REF!)</f>
        <v/>
      </c>
      <c r="E147" s="14" t="str">
        <f>IF(Tabla1[[#This Row],[Código_Actividad]]="","",'[4]Formulario PPGR1'!#REF!)</f>
        <v/>
      </c>
      <c r="F147" s="14" t="str">
        <f>IF(Tabla1[[#This Row],[Código_Actividad]]="","",'[4]Formulario PPGR1'!#REF!)</f>
        <v/>
      </c>
      <c r="G147" s="281"/>
      <c r="H147" s="282"/>
      <c r="I147" s="282"/>
      <c r="J147" s="281"/>
      <c r="K147" s="283"/>
      <c r="L147" s="284">
        <f>+Tabla1[[#This Row],[Precio Unitario]]*Tabla1[[#This Row],[Cantidad de Insumos]]</f>
        <v>0</v>
      </c>
      <c r="M147" s="285"/>
      <c r="N147" s="282"/>
    </row>
    <row r="148" spans="2:14" ht="12.75" x14ac:dyDescent="0.2">
      <c r="B148" s="14" t="str">
        <f>IF(Tabla1[[#This Row],[Código_Actividad]]="","",CONCATENATE(Tabla1[[#This Row],[POA]],".",Tabla1[[#This Row],[SRS]],".",Tabla1[[#This Row],[AREA]],".",Tabla1[[#This Row],[TIPO]]))</f>
        <v/>
      </c>
      <c r="C148" s="14" t="str">
        <f>IF(Tabla1[[#This Row],[Código_Actividad]]="","",'[4]Formulario PPGR1'!#REF!)</f>
        <v/>
      </c>
      <c r="D148" s="14" t="str">
        <f>IF(Tabla1[[#This Row],[Código_Actividad]]="","",'[4]Formulario PPGR1'!#REF!)</f>
        <v/>
      </c>
      <c r="E148" s="14" t="str">
        <f>IF(Tabla1[[#This Row],[Código_Actividad]]="","",'[4]Formulario PPGR1'!#REF!)</f>
        <v/>
      </c>
      <c r="F148" s="14" t="str">
        <f>IF(Tabla1[[#This Row],[Código_Actividad]]="","",'[4]Formulario PPGR1'!#REF!)</f>
        <v/>
      </c>
      <c r="G148" s="281"/>
      <c r="H148" s="282"/>
      <c r="I148" s="282"/>
      <c r="J148" s="281"/>
      <c r="K148" s="283"/>
      <c r="L148" s="284">
        <f>+Tabla1[[#This Row],[Precio Unitario]]*Tabla1[[#This Row],[Cantidad de Insumos]]</f>
        <v>0</v>
      </c>
      <c r="M148" s="285"/>
      <c r="N148" s="282"/>
    </row>
    <row r="149" spans="2:14" ht="12.75" x14ac:dyDescent="0.2">
      <c r="B149" s="14" t="str">
        <f>IF(Tabla1[[#This Row],[Código_Actividad]]="","",CONCATENATE(Tabla1[[#This Row],[POA]],".",Tabla1[[#This Row],[SRS]],".",Tabla1[[#This Row],[AREA]],".",Tabla1[[#This Row],[TIPO]]))</f>
        <v/>
      </c>
      <c r="C149" s="14" t="str">
        <f>IF(Tabla1[[#This Row],[Código_Actividad]]="","",'[4]Formulario PPGR1'!#REF!)</f>
        <v/>
      </c>
      <c r="D149" s="14" t="str">
        <f>IF(Tabla1[[#This Row],[Código_Actividad]]="","",'[4]Formulario PPGR1'!#REF!)</f>
        <v/>
      </c>
      <c r="E149" s="14" t="str">
        <f>IF(Tabla1[[#This Row],[Código_Actividad]]="","",'[4]Formulario PPGR1'!#REF!)</f>
        <v/>
      </c>
      <c r="F149" s="14" t="str">
        <f>IF(Tabla1[[#This Row],[Código_Actividad]]="","",'[4]Formulario PPGR1'!#REF!)</f>
        <v/>
      </c>
      <c r="G149" s="281"/>
      <c r="H149" s="282"/>
      <c r="I149" s="282"/>
      <c r="J149" s="281"/>
      <c r="K149" s="283"/>
      <c r="L149" s="284">
        <f>+Tabla1[[#This Row],[Precio Unitario]]*Tabla1[[#This Row],[Cantidad de Insumos]]</f>
        <v>0</v>
      </c>
      <c r="M149" s="285"/>
      <c r="N149" s="282"/>
    </row>
    <row r="150" spans="2:14" ht="12.75" x14ac:dyDescent="0.2">
      <c r="B150" s="14" t="str">
        <f>IF(Tabla1[[#This Row],[Código_Actividad]]="","",CONCATENATE(Tabla1[[#This Row],[POA]],".",Tabla1[[#This Row],[SRS]],".",Tabla1[[#This Row],[AREA]],".",Tabla1[[#This Row],[TIPO]]))</f>
        <v/>
      </c>
      <c r="C150" s="14" t="str">
        <f>IF(Tabla1[[#This Row],[Código_Actividad]]="","",'[4]Formulario PPGR1'!#REF!)</f>
        <v/>
      </c>
      <c r="D150" s="14" t="str">
        <f>IF(Tabla1[[#This Row],[Código_Actividad]]="","",'[4]Formulario PPGR1'!#REF!)</f>
        <v/>
      </c>
      <c r="E150" s="14" t="str">
        <f>IF(Tabla1[[#This Row],[Código_Actividad]]="","",'[4]Formulario PPGR1'!#REF!)</f>
        <v/>
      </c>
      <c r="F150" s="14" t="str">
        <f>IF(Tabla1[[#This Row],[Código_Actividad]]="","",'[4]Formulario PPGR1'!#REF!)</f>
        <v/>
      </c>
      <c r="G150" s="281"/>
      <c r="H150" s="282"/>
      <c r="I150" s="282"/>
      <c r="J150" s="281"/>
      <c r="K150" s="283"/>
      <c r="L150" s="284">
        <f>+Tabla1[[#This Row],[Precio Unitario]]*Tabla1[[#This Row],[Cantidad de Insumos]]</f>
        <v>0</v>
      </c>
      <c r="M150" s="285"/>
      <c r="N150" s="282"/>
    </row>
    <row r="151" spans="2:14" ht="12.75" x14ac:dyDescent="0.2">
      <c r="B151" s="14" t="str">
        <f>IF(Tabla1[[#This Row],[Código_Actividad]]="","",CONCATENATE(Tabla1[[#This Row],[POA]],".",Tabla1[[#This Row],[SRS]],".",Tabla1[[#This Row],[AREA]],".",Tabla1[[#This Row],[TIPO]]))</f>
        <v/>
      </c>
      <c r="C151" s="14" t="str">
        <f>IF(Tabla1[[#This Row],[Código_Actividad]]="","",'[4]Formulario PPGR1'!#REF!)</f>
        <v/>
      </c>
      <c r="D151" s="14" t="str">
        <f>IF(Tabla1[[#This Row],[Código_Actividad]]="","",'[4]Formulario PPGR1'!#REF!)</f>
        <v/>
      </c>
      <c r="E151" s="14" t="str">
        <f>IF(Tabla1[[#This Row],[Código_Actividad]]="","",'[4]Formulario PPGR1'!#REF!)</f>
        <v/>
      </c>
      <c r="F151" s="14" t="str">
        <f>IF(Tabla1[[#This Row],[Código_Actividad]]="","",'[4]Formulario PPGR1'!#REF!)</f>
        <v/>
      </c>
      <c r="G151" s="281"/>
      <c r="H151" s="282"/>
      <c r="I151" s="282"/>
      <c r="J151" s="281"/>
      <c r="K151" s="283"/>
      <c r="L151" s="284">
        <f>+Tabla1[[#This Row],[Precio Unitario]]*Tabla1[[#This Row],[Cantidad de Insumos]]</f>
        <v>0</v>
      </c>
      <c r="M151" s="285"/>
      <c r="N151" s="282"/>
    </row>
    <row r="152" spans="2:14" ht="12.75" x14ac:dyDescent="0.2">
      <c r="B152" s="14" t="str">
        <f>IF(Tabla1[[#This Row],[Código_Actividad]]="","",CONCATENATE(Tabla1[[#This Row],[POA]],".",Tabla1[[#This Row],[SRS]],".",Tabla1[[#This Row],[AREA]],".",Tabla1[[#This Row],[TIPO]]))</f>
        <v/>
      </c>
      <c r="C152" s="14" t="str">
        <f>IF(Tabla1[[#This Row],[Código_Actividad]]="","",'[4]Formulario PPGR1'!#REF!)</f>
        <v/>
      </c>
      <c r="D152" s="14" t="str">
        <f>IF(Tabla1[[#This Row],[Código_Actividad]]="","",'[4]Formulario PPGR1'!#REF!)</f>
        <v/>
      </c>
      <c r="E152" s="14" t="str">
        <f>IF(Tabla1[[#This Row],[Código_Actividad]]="","",'[4]Formulario PPGR1'!#REF!)</f>
        <v/>
      </c>
      <c r="F152" s="14" t="str">
        <f>IF(Tabla1[[#This Row],[Código_Actividad]]="","",'[4]Formulario PPGR1'!#REF!)</f>
        <v/>
      </c>
      <c r="G152" s="281"/>
      <c r="H152" s="282"/>
      <c r="I152" s="282"/>
      <c r="J152" s="281"/>
      <c r="K152" s="283"/>
      <c r="L152" s="284">
        <f>+Tabla1[[#This Row],[Precio Unitario]]*Tabla1[[#This Row],[Cantidad de Insumos]]</f>
        <v>0</v>
      </c>
      <c r="M152" s="285"/>
      <c r="N152" s="282"/>
    </row>
    <row r="153" spans="2:14" ht="12.75" x14ac:dyDescent="0.2">
      <c r="B153" s="14" t="str">
        <f>IF(Tabla1[[#This Row],[Código_Actividad]]="","",CONCATENATE(Tabla1[[#This Row],[POA]],".",Tabla1[[#This Row],[SRS]],".",Tabla1[[#This Row],[AREA]],".",Tabla1[[#This Row],[TIPO]]))</f>
        <v/>
      </c>
      <c r="C153" s="14" t="str">
        <f>IF(Tabla1[[#This Row],[Código_Actividad]]="","",'[4]Formulario PPGR1'!#REF!)</f>
        <v/>
      </c>
      <c r="D153" s="14" t="str">
        <f>IF(Tabla1[[#This Row],[Código_Actividad]]="","",'[4]Formulario PPGR1'!#REF!)</f>
        <v/>
      </c>
      <c r="E153" s="14" t="str">
        <f>IF(Tabla1[[#This Row],[Código_Actividad]]="","",'[4]Formulario PPGR1'!#REF!)</f>
        <v/>
      </c>
      <c r="F153" s="14" t="str">
        <f>IF(Tabla1[[#This Row],[Código_Actividad]]="","",'[4]Formulario PPGR1'!#REF!)</f>
        <v/>
      </c>
      <c r="G153" s="281"/>
      <c r="H153" s="282"/>
      <c r="I153" s="282"/>
      <c r="J153" s="281"/>
      <c r="K153" s="283"/>
      <c r="L153" s="284">
        <f>+Tabla1[[#This Row],[Precio Unitario]]*Tabla1[[#This Row],[Cantidad de Insumos]]</f>
        <v>0</v>
      </c>
      <c r="M153" s="285"/>
      <c r="N153" s="282"/>
    </row>
    <row r="154" spans="2:14" ht="12.75" x14ac:dyDescent="0.2">
      <c r="B154" s="14" t="str">
        <f>IF(Tabla1[[#This Row],[Código_Actividad]]="","",CONCATENATE(Tabla1[[#This Row],[POA]],".",Tabla1[[#This Row],[SRS]],".",Tabla1[[#This Row],[AREA]],".",Tabla1[[#This Row],[TIPO]]))</f>
        <v/>
      </c>
      <c r="C154" s="14" t="str">
        <f>IF(Tabla1[[#This Row],[Código_Actividad]]="","",'[4]Formulario PPGR1'!#REF!)</f>
        <v/>
      </c>
      <c r="D154" s="14" t="str">
        <f>IF(Tabla1[[#This Row],[Código_Actividad]]="","",'[4]Formulario PPGR1'!#REF!)</f>
        <v/>
      </c>
      <c r="E154" s="14" t="str">
        <f>IF(Tabla1[[#This Row],[Código_Actividad]]="","",'[4]Formulario PPGR1'!#REF!)</f>
        <v/>
      </c>
      <c r="F154" s="14" t="str">
        <f>IF(Tabla1[[#This Row],[Código_Actividad]]="","",'[4]Formulario PPGR1'!#REF!)</f>
        <v/>
      </c>
      <c r="G154" s="281"/>
      <c r="H154" s="282"/>
      <c r="I154" s="282"/>
      <c r="J154" s="281"/>
      <c r="K154" s="283"/>
      <c r="L154" s="284">
        <f>+Tabla1[[#This Row],[Precio Unitario]]*Tabla1[[#This Row],[Cantidad de Insumos]]</f>
        <v>0</v>
      </c>
      <c r="M154" s="285"/>
      <c r="N154" s="282"/>
    </row>
    <row r="155" spans="2:14" ht="12.75" x14ac:dyDescent="0.2">
      <c r="B155" s="14" t="str">
        <f>IF(Tabla1[[#This Row],[Código_Actividad]]="","",CONCATENATE(Tabla1[[#This Row],[POA]],".",Tabla1[[#This Row],[SRS]],".",Tabla1[[#This Row],[AREA]],".",Tabla1[[#This Row],[TIPO]]))</f>
        <v/>
      </c>
      <c r="C155" s="14" t="str">
        <f>IF(Tabla1[[#This Row],[Código_Actividad]]="","",'[4]Formulario PPGR1'!#REF!)</f>
        <v/>
      </c>
      <c r="D155" s="14" t="str">
        <f>IF(Tabla1[[#This Row],[Código_Actividad]]="","",'[4]Formulario PPGR1'!#REF!)</f>
        <v/>
      </c>
      <c r="E155" s="14" t="str">
        <f>IF(Tabla1[[#This Row],[Código_Actividad]]="","",'[4]Formulario PPGR1'!#REF!)</f>
        <v/>
      </c>
      <c r="F155" s="14" t="str">
        <f>IF(Tabla1[[#This Row],[Código_Actividad]]="","",'[4]Formulario PPGR1'!#REF!)</f>
        <v/>
      </c>
      <c r="G155" s="281"/>
      <c r="H155" s="282"/>
      <c r="I155" s="282"/>
      <c r="J155" s="281"/>
      <c r="K155" s="283"/>
      <c r="L155" s="284">
        <f>+Tabla1[[#This Row],[Precio Unitario]]*Tabla1[[#This Row],[Cantidad de Insumos]]</f>
        <v>0</v>
      </c>
      <c r="M155" s="285"/>
      <c r="N155" s="282"/>
    </row>
    <row r="156" spans="2:14" ht="12.75" x14ac:dyDescent="0.2">
      <c r="B156" s="14" t="str">
        <f>IF(Tabla1[[#This Row],[Código_Actividad]]="","",CONCATENATE(Tabla1[[#This Row],[POA]],".",Tabla1[[#This Row],[SRS]],".",Tabla1[[#This Row],[AREA]],".",Tabla1[[#This Row],[TIPO]]))</f>
        <v/>
      </c>
      <c r="C156" s="14" t="str">
        <f>IF(Tabla1[[#This Row],[Código_Actividad]]="","",'[4]Formulario PPGR1'!#REF!)</f>
        <v/>
      </c>
      <c r="D156" s="14" t="str">
        <f>IF(Tabla1[[#This Row],[Código_Actividad]]="","",'[4]Formulario PPGR1'!#REF!)</f>
        <v/>
      </c>
      <c r="E156" s="14" t="str">
        <f>IF(Tabla1[[#This Row],[Código_Actividad]]="","",'[4]Formulario PPGR1'!#REF!)</f>
        <v/>
      </c>
      <c r="F156" s="14" t="str">
        <f>IF(Tabla1[[#This Row],[Código_Actividad]]="","",'[4]Formulario PPGR1'!#REF!)</f>
        <v/>
      </c>
      <c r="G156" s="281"/>
      <c r="H156" s="282"/>
      <c r="I156" s="282"/>
      <c r="J156" s="281"/>
      <c r="K156" s="283"/>
      <c r="L156" s="284">
        <f>+Tabla1[[#This Row],[Precio Unitario]]*Tabla1[[#This Row],[Cantidad de Insumos]]</f>
        <v>0</v>
      </c>
      <c r="M156" s="285"/>
      <c r="N156" s="282"/>
    </row>
    <row r="157" spans="2:14" ht="12.75" x14ac:dyDescent="0.2">
      <c r="B157" s="14" t="str">
        <f>IF(Tabla1[[#This Row],[Código_Actividad]]="","",CONCATENATE(Tabla1[[#This Row],[POA]],".",Tabla1[[#This Row],[SRS]],".",Tabla1[[#This Row],[AREA]],".",Tabla1[[#This Row],[TIPO]]))</f>
        <v/>
      </c>
      <c r="C157" s="14" t="str">
        <f>IF(Tabla1[[#This Row],[Código_Actividad]]="","",'[4]Formulario PPGR1'!#REF!)</f>
        <v/>
      </c>
      <c r="D157" s="14" t="str">
        <f>IF(Tabla1[[#This Row],[Código_Actividad]]="","",'[4]Formulario PPGR1'!#REF!)</f>
        <v/>
      </c>
      <c r="E157" s="14" t="str">
        <f>IF(Tabla1[[#This Row],[Código_Actividad]]="","",'[4]Formulario PPGR1'!#REF!)</f>
        <v/>
      </c>
      <c r="F157" s="14" t="str">
        <f>IF(Tabla1[[#This Row],[Código_Actividad]]="","",'[4]Formulario PPGR1'!#REF!)</f>
        <v/>
      </c>
      <c r="G157" s="281"/>
      <c r="H157" s="282"/>
      <c r="I157" s="282"/>
      <c r="J157" s="281"/>
      <c r="K157" s="283"/>
      <c r="L157" s="284">
        <f>+Tabla1[[#This Row],[Precio Unitario]]*Tabla1[[#This Row],[Cantidad de Insumos]]</f>
        <v>0</v>
      </c>
      <c r="M157" s="285"/>
      <c r="N157" s="282"/>
    </row>
    <row r="158" spans="2:14" ht="12.75" x14ac:dyDescent="0.2">
      <c r="B158" s="14" t="str">
        <f>IF(Tabla1[[#This Row],[Código_Actividad]]="","",CONCATENATE(Tabla1[[#This Row],[POA]],".",Tabla1[[#This Row],[SRS]],".",Tabla1[[#This Row],[AREA]],".",Tabla1[[#This Row],[TIPO]]))</f>
        <v/>
      </c>
      <c r="C158" s="14" t="str">
        <f>IF(Tabla1[[#This Row],[Código_Actividad]]="","",'[4]Formulario PPGR1'!#REF!)</f>
        <v/>
      </c>
      <c r="D158" s="14" t="str">
        <f>IF(Tabla1[[#This Row],[Código_Actividad]]="","",'[4]Formulario PPGR1'!#REF!)</f>
        <v/>
      </c>
      <c r="E158" s="14" t="str">
        <f>IF(Tabla1[[#This Row],[Código_Actividad]]="","",'[4]Formulario PPGR1'!#REF!)</f>
        <v/>
      </c>
      <c r="F158" s="14" t="str">
        <f>IF(Tabla1[[#This Row],[Código_Actividad]]="","",'[4]Formulario PPGR1'!#REF!)</f>
        <v/>
      </c>
      <c r="G158" s="281"/>
      <c r="H158" s="282"/>
      <c r="I158" s="282"/>
      <c r="J158" s="281"/>
      <c r="K158" s="283"/>
      <c r="L158" s="284">
        <f>+Tabla1[[#This Row],[Precio Unitario]]*Tabla1[[#This Row],[Cantidad de Insumos]]</f>
        <v>0</v>
      </c>
      <c r="M158" s="285"/>
      <c r="N158" s="282"/>
    </row>
    <row r="159" spans="2:14" ht="12.75" x14ac:dyDescent="0.2">
      <c r="B159" s="14" t="str">
        <f>IF(Tabla1[[#This Row],[Código_Actividad]]="","",CONCATENATE(Tabla1[[#This Row],[POA]],".",Tabla1[[#This Row],[SRS]],".",Tabla1[[#This Row],[AREA]],".",Tabla1[[#This Row],[TIPO]]))</f>
        <v/>
      </c>
      <c r="C159" s="14" t="str">
        <f>IF(Tabla1[[#This Row],[Código_Actividad]]="","",'[4]Formulario PPGR1'!#REF!)</f>
        <v/>
      </c>
      <c r="D159" s="14" t="str">
        <f>IF(Tabla1[[#This Row],[Código_Actividad]]="","",'[4]Formulario PPGR1'!#REF!)</f>
        <v/>
      </c>
      <c r="E159" s="14" t="str">
        <f>IF(Tabla1[[#This Row],[Código_Actividad]]="","",'[4]Formulario PPGR1'!#REF!)</f>
        <v/>
      </c>
      <c r="F159" s="14" t="str">
        <f>IF(Tabla1[[#This Row],[Código_Actividad]]="","",'[4]Formulario PPGR1'!#REF!)</f>
        <v/>
      </c>
      <c r="G159" s="281"/>
      <c r="H159" s="282"/>
      <c r="I159" s="282"/>
      <c r="J159" s="281"/>
      <c r="K159" s="283"/>
      <c r="L159" s="284">
        <f>+Tabla1[[#This Row],[Precio Unitario]]*Tabla1[[#This Row],[Cantidad de Insumos]]</f>
        <v>0</v>
      </c>
      <c r="M159" s="285"/>
      <c r="N159" s="282"/>
    </row>
    <row r="160" spans="2:14" ht="12.75" x14ac:dyDescent="0.2">
      <c r="B160" s="14" t="str">
        <f>IF(Tabla1[[#This Row],[Código_Actividad]]="","",CONCATENATE(Tabla1[[#This Row],[POA]],".",Tabla1[[#This Row],[SRS]],".",Tabla1[[#This Row],[AREA]],".",Tabla1[[#This Row],[TIPO]]))</f>
        <v/>
      </c>
      <c r="C160" s="14" t="str">
        <f>IF(Tabla1[[#This Row],[Código_Actividad]]="","",'[4]Formulario PPGR1'!#REF!)</f>
        <v/>
      </c>
      <c r="D160" s="14" t="str">
        <f>IF(Tabla1[[#This Row],[Código_Actividad]]="","",'[4]Formulario PPGR1'!#REF!)</f>
        <v/>
      </c>
      <c r="E160" s="14" t="str">
        <f>IF(Tabla1[[#This Row],[Código_Actividad]]="","",'[4]Formulario PPGR1'!#REF!)</f>
        <v/>
      </c>
      <c r="F160" s="14" t="str">
        <f>IF(Tabla1[[#This Row],[Código_Actividad]]="","",'[4]Formulario PPGR1'!#REF!)</f>
        <v/>
      </c>
      <c r="G160" s="281"/>
      <c r="H160" s="282"/>
      <c r="I160" s="282"/>
      <c r="J160" s="281"/>
      <c r="K160" s="283"/>
      <c r="L160" s="284">
        <f>+Tabla1[[#This Row],[Precio Unitario]]*Tabla1[[#This Row],[Cantidad de Insumos]]</f>
        <v>0</v>
      </c>
      <c r="M160" s="285"/>
      <c r="N160" s="282"/>
    </row>
    <row r="161" spans="2:14" ht="12.75" x14ac:dyDescent="0.2">
      <c r="B161" s="14" t="str">
        <f>IF(Tabla1[[#This Row],[Código_Actividad]]="","",CONCATENATE(Tabla1[[#This Row],[POA]],".",Tabla1[[#This Row],[SRS]],".",Tabla1[[#This Row],[AREA]],".",Tabla1[[#This Row],[TIPO]]))</f>
        <v/>
      </c>
      <c r="C161" s="14" t="str">
        <f>IF(Tabla1[[#This Row],[Código_Actividad]]="","",'[4]Formulario PPGR1'!#REF!)</f>
        <v/>
      </c>
      <c r="D161" s="14" t="str">
        <f>IF(Tabla1[[#This Row],[Código_Actividad]]="","",'[4]Formulario PPGR1'!#REF!)</f>
        <v/>
      </c>
      <c r="E161" s="14" t="str">
        <f>IF(Tabla1[[#This Row],[Código_Actividad]]="","",'[4]Formulario PPGR1'!#REF!)</f>
        <v/>
      </c>
      <c r="F161" s="14" t="str">
        <f>IF(Tabla1[[#This Row],[Código_Actividad]]="","",'[4]Formulario PPGR1'!#REF!)</f>
        <v/>
      </c>
      <c r="G161" s="281"/>
      <c r="H161" s="282"/>
      <c r="I161" s="282"/>
      <c r="J161" s="281"/>
      <c r="K161" s="283"/>
      <c r="L161" s="284">
        <f>+Tabla1[[#This Row],[Precio Unitario]]*Tabla1[[#This Row],[Cantidad de Insumos]]</f>
        <v>0</v>
      </c>
      <c r="M161" s="285"/>
      <c r="N161" s="282"/>
    </row>
    <row r="162" spans="2:14" ht="12.75" x14ac:dyDescent="0.2">
      <c r="B162" s="14" t="str">
        <f>IF(Tabla1[[#This Row],[Código_Actividad]]="","",CONCATENATE(Tabla1[[#This Row],[POA]],".",Tabla1[[#This Row],[SRS]],".",Tabla1[[#This Row],[AREA]],".",Tabla1[[#This Row],[TIPO]]))</f>
        <v/>
      </c>
      <c r="C162" s="14" t="str">
        <f>IF(Tabla1[[#This Row],[Código_Actividad]]="","",'[4]Formulario PPGR1'!#REF!)</f>
        <v/>
      </c>
      <c r="D162" s="14" t="str">
        <f>IF(Tabla1[[#This Row],[Código_Actividad]]="","",'[4]Formulario PPGR1'!#REF!)</f>
        <v/>
      </c>
      <c r="E162" s="14" t="str">
        <f>IF(Tabla1[[#This Row],[Código_Actividad]]="","",'[4]Formulario PPGR1'!#REF!)</f>
        <v/>
      </c>
      <c r="F162" s="14" t="str">
        <f>IF(Tabla1[[#This Row],[Código_Actividad]]="","",'[4]Formulario PPGR1'!#REF!)</f>
        <v/>
      </c>
      <c r="G162" s="281"/>
      <c r="H162" s="282"/>
      <c r="I162" s="282"/>
      <c r="J162" s="281"/>
      <c r="K162" s="283"/>
      <c r="L162" s="284">
        <f>+Tabla1[[#This Row],[Precio Unitario]]*Tabla1[[#This Row],[Cantidad de Insumos]]</f>
        <v>0</v>
      </c>
      <c r="M162" s="285"/>
      <c r="N162" s="282"/>
    </row>
    <row r="163" spans="2:14" ht="12.75" x14ac:dyDescent="0.2">
      <c r="B163" s="14" t="str">
        <f>IF(Tabla1[[#This Row],[Código_Actividad]]="","",CONCATENATE(Tabla1[[#This Row],[POA]],".",Tabla1[[#This Row],[SRS]],".",Tabla1[[#This Row],[AREA]],".",Tabla1[[#This Row],[TIPO]]))</f>
        <v/>
      </c>
      <c r="C163" s="14" t="str">
        <f>IF(Tabla1[[#This Row],[Código_Actividad]]="","",'[4]Formulario PPGR1'!#REF!)</f>
        <v/>
      </c>
      <c r="D163" s="14" t="str">
        <f>IF(Tabla1[[#This Row],[Código_Actividad]]="","",'[4]Formulario PPGR1'!#REF!)</f>
        <v/>
      </c>
      <c r="E163" s="14" t="str">
        <f>IF(Tabla1[[#This Row],[Código_Actividad]]="","",'[4]Formulario PPGR1'!#REF!)</f>
        <v/>
      </c>
      <c r="F163" s="14" t="str">
        <f>IF(Tabla1[[#This Row],[Código_Actividad]]="","",'[4]Formulario PPGR1'!#REF!)</f>
        <v/>
      </c>
      <c r="G163" s="281"/>
      <c r="H163" s="282"/>
      <c r="I163" s="282"/>
      <c r="J163" s="281"/>
      <c r="K163" s="283"/>
      <c r="L163" s="284">
        <f>+Tabla1[[#This Row],[Precio Unitario]]*Tabla1[[#This Row],[Cantidad de Insumos]]</f>
        <v>0</v>
      </c>
      <c r="M163" s="285"/>
      <c r="N163" s="282"/>
    </row>
    <row r="164" spans="2:14" ht="12.75" x14ac:dyDescent="0.2">
      <c r="B164" s="14" t="str">
        <f>IF(Tabla1[[#This Row],[Código_Actividad]]="","",CONCATENATE(Tabla1[[#This Row],[POA]],".",Tabla1[[#This Row],[SRS]],".",Tabla1[[#This Row],[AREA]],".",Tabla1[[#This Row],[TIPO]]))</f>
        <v/>
      </c>
      <c r="C164" s="14" t="str">
        <f>IF(Tabla1[[#This Row],[Código_Actividad]]="","",'[4]Formulario PPGR1'!#REF!)</f>
        <v/>
      </c>
      <c r="D164" s="14" t="str">
        <f>IF(Tabla1[[#This Row],[Código_Actividad]]="","",'[4]Formulario PPGR1'!#REF!)</f>
        <v/>
      </c>
      <c r="E164" s="14" t="str">
        <f>IF(Tabla1[[#This Row],[Código_Actividad]]="","",'[4]Formulario PPGR1'!#REF!)</f>
        <v/>
      </c>
      <c r="F164" s="14" t="str">
        <f>IF(Tabla1[[#This Row],[Código_Actividad]]="","",'[4]Formulario PPGR1'!#REF!)</f>
        <v/>
      </c>
      <c r="G164" s="281"/>
      <c r="H164" s="282"/>
      <c r="I164" s="282"/>
      <c r="J164" s="281"/>
      <c r="K164" s="283"/>
      <c r="L164" s="284">
        <f>+Tabla1[[#This Row],[Precio Unitario]]*Tabla1[[#This Row],[Cantidad de Insumos]]</f>
        <v>0</v>
      </c>
      <c r="M164" s="285"/>
      <c r="N164" s="282"/>
    </row>
    <row r="165" spans="2:14" ht="12.75" x14ac:dyDescent="0.2">
      <c r="B165" s="14" t="str">
        <f>IF(Tabla1[[#This Row],[Código_Actividad]]="","",CONCATENATE(Tabla1[[#This Row],[POA]],".",Tabla1[[#This Row],[SRS]],".",Tabla1[[#This Row],[AREA]],".",Tabla1[[#This Row],[TIPO]]))</f>
        <v/>
      </c>
      <c r="C165" s="14" t="str">
        <f>IF(Tabla1[[#This Row],[Código_Actividad]]="","",'[4]Formulario PPGR1'!#REF!)</f>
        <v/>
      </c>
      <c r="D165" s="14" t="str">
        <f>IF(Tabla1[[#This Row],[Código_Actividad]]="","",'[4]Formulario PPGR1'!#REF!)</f>
        <v/>
      </c>
      <c r="E165" s="14" t="str">
        <f>IF(Tabla1[[#This Row],[Código_Actividad]]="","",'[4]Formulario PPGR1'!#REF!)</f>
        <v/>
      </c>
      <c r="F165" s="14" t="str">
        <f>IF(Tabla1[[#This Row],[Código_Actividad]]="","",'[4]Formulario PPGR1'!#REF!)</f>
        <v/>
      </c>
      <c r="G165" s="281"/>
      <c r="H165" s="282"/>
      <c r="I165" s="282"/>
      <c r="J165" s="281"/>
      <c r="K165" s="283"/>
      <c r="L165" s="284">
        <f>+Tabla1[[#This Row],[Precio Unitario]]*Tabla1[[#This Row],[Cantidad de Insumos]]</f>
        <v>0</v>
      </c>
      <c r="M165" s="285"/>
      <c r="N165" s="282"/>
    </row>
    <row r="166" spans="2:14" ht="12.75" x14ac:dyDescent="0.2">
      <c r="B166" s="14" t="str">
        <f>IF(Tabla1[[#This Row],[Código_Actividad]]="","",CONCATENATE(Tabla1[[#This Row],[POA]],".",Tabla1[[#This Row],[SRS]],".",Tabla1[[#This Row],[AREA]],".",Tabla1[[#This Row],[TIPO]]))</f>
        <v/>
      </c>
      <c r="C166" s="14" t="str">
        <f>IF(Tabla1[[#This Row],[Código_Actividad]]="","",'[4]Formulario PPGR1'!#REF!)</f>
        <v/>
      </c>
      <c r="D166" s="14" t="str">
        <f>IF(Tabla1[[#This Row],[Código_Actividad]]="","",'[4]Formulario PPGR1'!#REF!)</f>
        <v/>
      </c>
      <c r="E166" s="14" t="str">
        <f>IF(Tabla1[[#This Row],[Código_Actividad]]="","",'[4]Formulario PPGR1'!#REF!)</f>
        <v/>
      </c>
      <c r="F166" s="14" t="str">
        <f>IF(Tabla1[[#This Row],[Código_Actividad]]="","",'[4]Formulario PPGR1'!#REF!)</f>
        <v/>
      </c>
      <c r="G166" s="281"/>
      <c r="H166" s="282"/>
      <c r="I166" s="282"/>
      <c r="J166" s="281"/>
      <c r="K166" s="283"/>
      <c r="L166" s="284">
        <f>+Tabla1[[#This Row],[Precio Unitario]]*Tabla1[[#This Row],[Cantidad de Insumos]]</f>
        <v>0</v>
      </c>
      <c r="M166" s="285"/>
      <c r="N166" s="282"/>
    </row>
    <row r="167" spans="2:14" ht="12.75" x14ac:dyDescent="0.2">
      <c r="B167" s="14" t="str">
        <f>IF(Tabla1[[#This Row],[Código_Actividad]]="","",CONCATENATE(Tabla1[[#This Row],[POA]],".",Tabla1[[#This Row],[SRS]],".",Tabla1[[#This Row],[AREA]],".",Tabla1[[#This Row],[TIPO]]))</f>
        <v/>
      </c>
      <c r="C167" s="14" t="str">
        <f>IF(Tabla1[[#This Row],[Código_Actividad]]="","",'[4]Formulario PPGR1'!#REF!)</f>
        <v/>
      </c>
      <c r="D167" s="14" t="str">
        <f>IF(Tabla1[[#This Row],[Código_Actividad]]="","",'[4]Formulario PPGR1'!#REF!)</f>
        <v/>
      </c>
      <c r="E167" s="14" t="str">
        <f>IF(Tabla1[[#This Row],[Código_Actividad]]="","",'[4]Formulario PPGR1'!#REF!)</f>
        <v/>
      </c>
      <c r="F167" s="14" t="str">
        <f>IF(Tabla1[[#This Row],[Código_Actividad]]="","",'[4]Formulario PPGR1'!#REF!)</f>
        <v/>
      </c>
      <c r="G167" s="281"/>
      <c r="H167" s="282"/>
      <c r="I167" s="282"/>
      <c r="J167" s="281"/>
      <c r="K167" s="283"/>
      <c r="L167" s="284">
        <f>+Tabla1[[#This Row],[Precio Unitario]]*Tabla1[[#This Row],[Cantidad de Insumos]]</f>
        <v>0</v>
      </c>
      <c r="M167" s="285"/>
      <c r="N167" s="282"/>
    </row>
    <row r="168" spans="2:14" ht="12.75" x14ac:dyDescent="0.2">
      <c r="B168" s="14" t="str">
        <f>IF(Tabla1[[#This Row],[Código_Actividad]]="","",CONCATENATE(Tabla1[[#This Row],[POA]],".",Tabla1[[#This Row],[SRS]],".",Tabla1[[#This Row],[AREA]],".",Tabla1[[#This Row],[TIPO]]))</f>
        <v/>
      </c>
      <c r="C168" s="14" t="str">
        <f>IF(Tabla1[[#This Row],[Código_Actividad]]="","",'[4]Formulario PPGR1'!#REF!)</f>
        <v/>
      </c>
      <c r="D168" s="14" t="str">
        <f>IF(Tabla1[[#This Row],[Código_Actividad]]="","",'[4]Formulario PPGR1'!#REF!)</f>
        <v/>
      </c>
      <c r="E168" s="14" t="str">
        <f>IF(Tabla1[[#This Row],[Código_Actividad]]="","",'[4]Formulario PPGR1'!#REF!)</f>
        <v/>
      </c>
      <c r="F168" s="14" t="str">
        <f>IF(Tabla1[[#This Row],[Código_Actividad]]="","",'[4]Formulario PPGR1'!#REF!)</f>
        <v/>
      </c>
      <c r="G168" s="281"/>
      <c r="H168" s="282"/>
      <c r="I168" s="282"/>
      <c r="J168" s="281"/>
      <c r="K168" s="283"/>
      <c r="L168" s="284">
        <f>+Tabla1[[#This Row],[Precio Unitario]]*Tabla1[[#This Row],[Cantidad de Insumos]]</f>
        <v>0</v>
      </c>
      <c r="M168" s="285"/>
      <c r="N168" s="282"/>
    </row>
    <row r="169" spans="2:14" ht="12.75" x14ac:dyDescent="0.2">
      <c r="B169" s="14" t="str">
        <f>IF(Tabla1[[#This Row],[Código_Actividad]]="","",CONCATENATE(Tabla1[[#This Row],[POA]],".",Tabla1[[#This Row],[SRS]],".",Tabla1[[#This Row],[AREA]],".",Tabla1[[#This Row],[TIPO]]))</f>
        <v/>
      </c>
      <c r="C169" s="14" t="str">
        <f>IF(Tabla1[[#This Row],[Código_Actividad]]="","",'[4]Formulario PPGR1'!#REF!)</f>
        <v/>
      </c>
      <c r="D169" s="14" t="str">
        <f>IF(Tabla1[[#This Row],[Código_Actividad]]="","",'[4]Formulario PPGR1'!#REF!)</f>
        <v/>
      </c>
      <c r="E169" s="14" t="str">
        <f>IF(Tabla1[[#This Row],[Código_Actividad]]="","",'[4]Formulario PPGR1'!#REF!)</f>
        <v/>
      </c>
      <c r="F169" s="14" t="str">
        <f>IF(Tabla1[[#This Row],[Código_Actividad]]="","",'[4]Formulario PPGR1'!#REF!)</f>
        <v/>
      </c>
      <c r="G169" s="281"/>
      <c r="H169" s="282"/>
      <c r="I169" s="282"/>
      <c r="J169" s="281"/>
      <c r="K169" s="283"/>
      <c r="L169" s="284">
        <f>+Tabla1[[#This Row],[Precio Unitario]]*Tabla1[[#This Row],[Cantidad de Insumos]]</f>
        <v>0</v>
      </c>
      <c r="M169" s="285"/>
      <c r="N169" s="282"/>
    </row>
    <row r="170" spans="2:14" ht="12.75" x14ac:dyDescent="0.2">
      <c r="B170" s="14" t="str">
        <f>IF(Tabla1[[#This Row],[Código_Actividad]]="","",CONCATENATE(Tabla1[[#This Row],[POA]],".",Tabla1[[#This Row],[SRS]],".",Tabla1[[#This Row],[AREA]],".",Tabla1[[#This Row],[TIPO]]))</f>
        <v/>
      </c>
      <c r="C170" s="14" t="str">
        <f>IF(Tabla1[[#This Row],[Código_Actividad]]="","",'[4]Formulario PPGR1'!#REF!)</f>
        <v/>
      </c>
      <c r="D170" s="14" t="str">
        <f>IF(Tabla1[[#This Row],[Código_Actividad]]="","",'[4]Formulario PPGR1'!#REF!)</f>
        <v/>
      </c>
      <c r="E170" s="14" t="str">
        <f>IF(Tabla1[[#This Row],[Código_Actividad]]="","",'[4]Formulario PPGR1'!#REF!)</f>
        <v/>
      </c>
      <c r="F170" s="14" t="str">
        <f>IF(Tabla1[[#This Row],[Código_Actividad]]="","",'[4]Formulario PPGR1'!#REF!)</f>
        <v/>
      </c>
      <c r="G170" s="281"/>
      <c r="H170" s="282"/>
      <c r="I170" s="282"/>
      <c r="J170" s="281"/>
      <c r="K170" s="283"/>
      <c r="L170" s="284">
        <f>+Tabla1[[#This Row],[Precio Unitario]]*Tabla1[[#This Row],[Cantidad de Insumos]]</f>
        <v>0</v>
      </c>
      <c r="M170" s="285"/>
      <c r="N170" s="282"/>
    </row>
    <row r="171" spans="2:14" ht="12.75" x14ac:dyDescent="0.2">
      <c r="B171" s="14" t="str">
        <f>IF(Tabla1[[#This Row],[Código_Actividad]]="","",CONCATENATE(Tabla1[[#This Row],[POA]],".",Tabla1[[#This Row],[SRS]],".",Tabla1[[#This Row],[AREA]],".",Tabla1[[#This Row],[TIPO]]))</f>
        <v/>
      </c>
      <c r="C171" s="14" t="str">
        <f>IF(Tabla1[[#This Row],[Código_Actividad]]="","",'[4]Formulario PPGR1'!#REF!)</f>
        <v/>
      </c>
      <c r="D171" s="14" t="str">
        <f>IF(Tabla1[[#This Row],[Código_Actividad]]="","",'[4]Formulario PPGR1'!#REF!)</f>
        <v/>
      </c>
      <c r="E171" s="14" t="str">
        <f>IF(Tabla1[[#This Row],[Código_Actividad]]="","",'[4]Formulario PPGR1'!#REF!)</f>
        <v/>
      </c>
      <c r="F171" s="14" t="str">
        <f>IF(Tabla1[[#This Row],[Código_Actividad]]="","",'[4]Formulario PPGR1'!#REF!)</f>
        <v/>
      </c>
      <c r="G171" s="281"/>
      <c r="H171" s="282"/>
      <c r="I171" s="282"/>
      <c r="J171" s="281"/>
      <c r="K171" s="283"/>
      <c r="L171" s="284">
        <f>+Tabla1[[#This Row],[Precio Unitario]]*Tabla1[[#This Row],[Cantidad de Insumos]]</f>
        <v>0</v>
      </c>
      <c r="M171" s="285"/>
      <c r="N171" s="282"/>
    </row>
    <row r="172" spans="2:14" ht="12.75" x14ac:dyDescent="0.2">
      <c r="B172" s="14" t="str">
        <f>IF(Tabla1[[#This Row],[Código_Actividad]]="","",CONCATENATE(Tabla1[[#This Row],[POA]],".",Tabla1[[#This Row],[SRS]],".",Tabla1[[#This Row],[AREA]],".",Tabla1[[#This Row],[TIPO]]))</f>
        <v/>
      </c>
      <c r="C172" s="14" t="str">
        <f>IF(Tabla1[[#This Row],[Código_Actividad]]="","",'[4]Formulario PPGR1'!#REF!)</f>
        <v/>
      </c>
      <c r="D172" s="14" t="str">
        <f>IF(Tabla1[[#This Row],[Código_Actividad]]="","",'[4]Formulario PPGR1'!#REF!)</f>
        <v/>
      </c>
      <c r="E172" s="14" t="str">
        <f>IF(Tabla1[[#This Row],[Código_Actividad]]="","",'[4]Formulario PPGR1'!#REF!)</f>
        <v/>
      </c>
      <c r="F172" s="14" t="str">
        <f>IF(Tabla1[[#This Row],[Código_Actividad]]="","",'[4]Formulario PPGR1'!#REF!)</f>
        <v/>
      </c>
      <c r="G172" s="281"/>
      <c r="H172" s="282"/>
      <c r="I172" s="282"/>
      <c r="J172" s="281"/>
      <c r="K172" s="283"/>
      <c r="L172" s="284">
        <f>+Tabla1[[#This Row],[Precio Unitario]]*Tabla1[[#This Row],[Cantidad de Insumos]]</f>
        <v>0</v>
      </c>
      <c r="M172" s="285"/>
      <c r="N172" s="282"/>
    </row>
    <row r="173" spans="2:14" ht="12.75" x14ac:dyDescent="0.2">
      <c r="B173" s="14" t="str">
        <f>IF(Tabla1[[#This Row],[Código_Actividad]]="","",CONCATENATE(Tabla1[[#This Row],[POA]],".",Tabla1[[#This Row],[SRS]],".",Tabla1[[#This Row],[AREA]],".",Tabla1[[#This Row],[TIPO]]))</f>
        <v/>
      </c>
      <c r="C173" s="14" t="str">
        <f>IF(Tabla1[[#This Row],[Código_Actividad]]="","",'[4]Formulario PPGR1'!#REF!)</f>
        <v/>
      </c>
      <c r="D173" s="14" t="str">
        <f>IF(Tabla1[[#This Row],[Código_Actividad]]="","",'[4]Formulario PPGR1'!#REF!)</f>
        <v/>
      </c>
      <c r="E173" s="14" t="str">
        <f>IF(Tabla1[[#This Row],[Código_Actividad]]="","",'[4]Formulario PPGR1'!#REF!)</f>
        <v/>
      </c>
      <c r="F173" s="14" t="str">
        <f>IF(Tabla1[[#This Row],[Código_Actividad]]="","",'[4]Formulario PPGR1'!#REF!)</f>
        <v/>
      </c>
      <c r="G173" s="281"/>
      <c r="H173" s="282"/>
      <c r="I173" s="282"/>
      <c r="J173" s="281"/>
      <c r="K173" s="283"/>
      <c r="L173" s="284">
        <f>+Tabla1[[#This Row],[Precio Unitario]]*Tabla1[[#This Row],[Cantidad de Insumos]]</f>
        <v>0</v>
      </c>
      <c r="M173" s="285"/>
      <c r="N173" s="282"/>
    </row>
    <row r="174" spans="2:14" ht="12.75" x14ac:dyDescent="0.2">
      <c r="B174" s="14" t="str">
        <f>IF(Tabla1[[#This Row],[Código_Actividad]]="","",CONCATENATE(Tabla1[[#This Row],[POA]],".",Tabla1[[#This Row],[SRS]],".",Tabla1[[#This Row],[AREA]],".",Tabla1[[#This Row],[TIPO]]))</f>
        <v/>
      </c>
      <c r="C174" s="14" t="str">
        <f>IF(Tabla1[[#This Row],[Código_Actividad]]="","",'[4]Formulario PPGR1'!#REF!)</f>
        <v/>
      </c>
      <c r="D174" s="14" t="str">
        <f>IF(Tabla1[[#This Row],[Código_Actividad]]="","",'[4]Formulario PPGR1'!#REF!)</f>
        <v/>
      </c>
      <c r="E174" s="14" t="str">
        <f>IF(Tabla1[[#This Row],[Código_Actividad]]="","",'[4]Formulario PPGR1'!#REF!)</f>
        <v/>
      </c>
      <c r="F174" s="14" t="str">
        <f>IF(Tabla1[[#This Row],[Código_Actividad]]="","",'[4]Formulario PPGR1'!#REF!)</f>
        <v/>
      </c>
      <c r="G174" s="281"/>
      <c r="H174" s="282"/>
      <c r="I174" s="282"/>
      <c r="J174" s="281"/>
      <c r="K174" s="283"/>
      <c r="L174" s="284">
        <f>+Tabla1[[#This Row],[Precio Unitario]]*Tabla1[[#This Row],[Cantidad de Insumos]]</f>
        <v>0</v>
      </c>
      <c r="M174" s="285"/>
      <c r="N174" s="282"/>
    </row>
    <row r="175" spans="2:14" ht="12.75" x14ac:dyDescent="0.2">
      <c r="B175" s="14" t="str">
        <f>IF(Tabla1[[#This Row],[Código_Actividad]]="","",CONCATENATE(Tabla1[[#This Row],[POA]],".",Tabla1[[#This Row],[SRS]],".",Tabla1[[#This Row],[AREA]],".",Tabla1[[#This Row],[TIPO]]))</f>
        <v/>
      </c>
      <c r="C175" s="14" t="str">
        <f>IF(Tabla1[[#This Row],[Código_Actividad]]="","",'[4]Formulario PPGR1'!#REF!)</f>
        <v/>
      </c>
      <c r="D175" s="14" t="str">
        <f>IF(Tabla1[[#This Row],[Código_Actividad]]="","",'[4]Formulario PPGR1'!#REF!)</f>
        <v/>
      </c>
      <c r="E175" s="14" t="str">
        <f>IF(Tabla1[[#This Row],[Código_Actividad]]="","",'[4]Formulario PPGR1'!#REF!)</f>
        <v/>
      </c>
      <c r="F175" s="14" t="str">
        <f>IF(Tabla1[[#This Row],[Código_Actividad]]="","",'[4]Formulario PPGR1'!#REF!)</f>
        <v/>
      </c>
      <c r="G175" s="281"/>
      <c r="H175" s="282"/>
      <c r="I175" s="282"/>
      <c r="J175" s="281"/>
      <c r="K175" s="283"/>
      <c r="L175" s="284">
        <f>+Tabla1[[#This Row],[Precio Unitario]]*Tabla1[[#This Row],[Cantidad de Insumos]]</f>
        <v>0</v>
      </c>
      <c r="M175" s="285"/>
      <c r="N175" s="282"/>
    </row>
    <row r="176" spans="2:14" ht="12.75" x14ac:dyDescent="0.2">
      <c r="B176" s="14" t="str">
        <f>IF(Tabla1[[#This Row],[Código_Actividad]]="","",CONCATENATE(Tabla1[[#This Row],[POA]],".",Tabla1[[#This Row],[SRS]],".",Tabla1[[#This Row],[AREA]],".",Tabla1[[#This Row],[TIPO]]))</f>
        <v/>
      </c>
      <c r="C176" s="14" t="str">
        <f>IF(Tabla1[[#This Row],[Código_Actividad]]="","",'[4]Formulario PPGR1'!#REF!)</f>
        <v/>
      </c>
      <c r="D176" s="14" t="str">
        <f>IF(Tabla1[[#This Row],[Código_Actividad]]="","",'[4]Formulario PPGR1'!#REF!)</f>
        <v/>
      </c>
      <c r="E176" s="14" t="str">
        <f>IF(Tabla1[[#This Row],[Código_Actividad]]="","",'[4]Formulario PPGR1'!#REF!)</f>
        <v/>
      </c>
      <c r="F176" s="14" t="str">
        <f>IF(Tabla1[[#This Row],[Código_Actividad]]="","",'[4]Formulario PPGR1'!#REF!)</f>
        <v/>
      </c>
      <c r="G176" s="281"/>
      <c r="H176" s="282"/>
      <c r="I176" s="282"/>
      <c r="J176" s="281"/>
      <c r="K176" s="283"/>
      <c r="L176" s="284">
        <f>+Tabla1[[#This Row],[Precio Unitario]]*Tabla1[[#This Row],[Cantidad de Insumos]]</f>
        <v>0</v>
      </c>
      <c r="M176" s="285"/>
      <c r="N176" s="282"/>
    </row>
    <row r="177" spans="2:14" ht="12.75" x14ac:dyDescent="0.2">
      <c r="B177" s="14" t="str">
        <f>IF(Tabla1[[#This Row],[Código_Actividad]]="","",CONCATENATE(Tabla1[[#This Row],[POA]],".",Tabla1[[#This Row],[SRS]],".",Tabla1[[#This Row],[AREA]],".",Tabla1[[#This Row],[TIPO]]))</f>
        <v/>
      </c>
      <c r="C177" s="14" t="str">
        <f>IF(Tabla1[[#This Row],[Código_Actividad]]="","",'[4]Formulario PPGR1'!#REF!)</f>
        <v/>
      </c>
      <c r="D177" s="14" t="str">
        <f>IF(Tabla1[[#This Row],[Código_Actividad]]="","",'[4]Formulario PPGR1'!#REF!)</f>
        <v/>
      </c>
      <c r="E177" s="14" t="str">
        <f>IF(Tabla1[[#This Row],[Código_Actividad]]="","",'[4]Formulario PPGR1'!#REF!)</f>
        <v/>
      </c>
      <c r="F177" s="14" t="str">
        <f>IF(Tabla1[[#This Row],[Código_Actividad]]="","",'[4]Formulario PPGR1'!#REF!)</f>
        <v/>
      </c>
      <c r="G177" s="281"/>
      <c r="H177" s="282"/>
      <c r="I177" s="282"/>
      <c r="J177" s="281"/>
      <c r="K177" s="283"/>
      <c r="L177" s="284">
        <f>+Tabla1[[#This Row],[Precio Unitario]]*Tabla1[[#This Row],[Cantidad de Insumos]]</f>
        <v>0</v>
      </c>
      <c r="M177" s="285"/>
      <c r="N177" s="282"/>
    </row>
    <row r="178" spans="2:14" ht="12.75" x14ac:dyDescent="0.2">
      <c r="B178" s="14" t="str">
        <f>IF(Tabla1[[#This Row],[Código_Actividad]]="","",CONCATENATE(Tabla1[[#This Row],[POA]],".",Tabla1[[#This Row],[SRS]],".",Tabla1[[#This Row],[AREA]],".",Tabla1[[#This Row],[TIPO]]))</f>
        <v/>
      </c>
      <c r="C178" s="14" t="str">
        <f>IF(Tabla1[[#This Row],[Código_Actividad]]="","",'[4]Formulario PPGR1'!#REF!)</f>
        <v/>
      </c>
      <c r="D178" s="14" t="str">
        <f>IF(Tabla1[[#This Row],[Código_Actividad]]="","",'[4]Formulario PPGR1'!#REF!)</f>
        <v/>
      </c>
      <c r="E178" s="14" t="str">
        <f>IF(Tabla1[[#This Row],[Código_Actividad]]="","",'[4]Formulario PPGR1'!#REF!)</f>
        <v/>
      </c>
      <c r="F178" s="14" t="str">
        <f>IF(Tabla1[[#This Row],[Código_Actividad]]="","",'[4]Formulario PPGR1'!#REF!)</f>
        <v/>
      </c>
      <c r="G178" s="281"/>
      <c r="H178" s="282"/>
      <c r="I178" s="282"/>
      <c r="J178" s="281"/>
      <c r="K178" s="283"/>
      <c r="L178" s="284">
        <f>+Tabla1[[#This Row],[Precio Unitario]]*Tabla1[[#This Row],[Cantidad de Insumos]]</f>
        <v>0</v>
      </c>
      <c r="M178" s="285"/>
      <c r="N178" s="282"/>
    </row>
    <row r="179" spans="2:14" ht="12.75" x14ac:dyDescent="0.2">
      <c r="B179" s="14" t="str">
        <f>IF(Tabla1[[#This Row],[Código_Actividad]]="","",CONCATENATE(Tabla1[[#This Row],[POA]],".",Tabla1[[#This Row],[SRS]],".",Tabla1[[#This Row],[AREA]],".",Tabla1[[#This Row],[TIPO]]))</f>
        <v/>
      </c>
      <c r="C179" s="14" t="str">
        <f>IF(Tabla1[[#This Row],[Código_Actividad]]="","",'[4]Formulario PPGR1'!#REF!)</f>
        <v/>
      </c>
      <c r="D179" s="14" t="str">
        <f>IF(Tabla1[[#This Row],[Código_Actividad]]="","",'[4]Formulario PPGR1'!#REF!)</f>
        <v/>
      </c>
      <c r="E179" s="14" t="str">
        <f>IF(Tabla1[[#This Row],[Código_Actividad]]="","",'[4]Formulario PPGR1'!#REF!)</f>
        <v/>
      </c>
      <c r="F179" s="14" t="str">
        <f>IF(Tabla1[[#This Row],[Código_Actividad]]="","",'[4]Formulario PPGR1'!#REF!)</f>
        <v/>
      </c>
      <c r="G179" s="281"/>
      <c r="H179" s="282"/>
      <c r="I179" s="282"/>
      <c r="J179" s="281"/>
      <c r="K179" s="283"/>
      <c r="L179" s="284">
        <f>+Tabla1[[#This Row],[Precio Unitario]]*Tabla1[[#This Row],[Cantidad de Insumos]]</f>
        <v>0</v>
      </c>
      <c r="M179" s="285"/>
      <c r="N179" s="282"/>
    </row>
    <row r="180" spans="2:14" ht="12.75" x14ac:dyDescent="0.2">
      <c r="B180" s="14" t="str">
        <f>IF(Tabla1[[#This Row],[Código_Actividad]]="","",CONCATENATE(Tabla1[[#This Row],[POA]],".",Tabla1[[#This Row],[SRS]],".",Tabla1[[#This Row],[AREA]],".",Tabla1[[#This Row],[TIPO]]))</f>
        <v/>
      </c>
      <c r="C180" s="14" t="str">
        <f>IF(Tabla1[[#This Row],[Código_Actividad]]="","",'[4]Formulario PPGR1'!#REF!)</f>
        <v/>
      </c>
      <c r="D180" s="14" t="str">
        <f>IF(Tabla1[[#This Row],[Código_Actividad]]="","",'[4]Formulario PPGR1'!#REF!)</f>
        <v/>
      </c>
      <c r="E180" s="14" t="str">
        <f>IF(Tabla1[[#This Row],[Código_Actividad]]="","",'[4]Formulario PPGR1'!#REF!)</f>
        <v/>
      </c>
      <c r="F180" s="14" t="str">
        <f>IF(Tabla1[[#This Row],[Código_Actividad]]="","",'[4]Formulario PPGR1'!#REF!)</f>
        <v/>
      </c>
      <c r="G180" s="281"/>
      <c r="H180" s="282"/>
      <c r="I180" s="282"/>
      <c r="J180" s="281"/>
      <c r="K180" s="283"/>
      <c r="L180" s="284">
        <f>+Tabla1[[#This Row],[Precio Unitario]]*Tabla1[[#This Row],[Cantidad de Insumos]]</f>
        <v>0</v>
      </c>
      <c r="M180" s="285"/>
      <c r="N180" s="282"/>
    </row>
    <row r="181" spans="2:14" ht="12.75" x14ac:dyDescent="0.2">
      <c r="B181" s="14" t="str">
        <f>IF(Tabla1[[#This Row],[Código_Actividad]]="","",CONCATENATE(Tabla1[[#This Row],[POA]],".",Tabla1[[#This Row],[SRS]],".",Tabla1[[#This Row],[AREA]],".",Tabla1[[#This Row],[TIPO]]))</f>
        <v/>
      </c>
      <c r="C181" s="14" t="str">
        <f>IF(Tabla1[[#This Row],[Código_Actividad]]="","",'[4]Formulario PPGR1'!#REF!)</f>
        <v/>
      </c>
      <c r="D181" s="14" t="str">
        <f>IF(Tabla1[[#This Row],[Código_Actividad]]="","",'[4]Formulario PPGR1'!#REF!)</f>
        <v/>
      </c>
      <c r="E181" s="14" t="str">
        <f>IF(Tabla1[[#This Row],[Código_Actividad]]="","",'[4]Formulario PPGR1'!#REF!)</f>
        <v/>
      </c>
      <c r="F181" s="14" t="str">
        <f>IF(Tabla1[[#This Row],[Código_Actividad]]="","",'[4]Formulario PPGR1'!#REF!)</f>
        <v/>
      </c>
      <c r="G181" s="281"/>
      <c r="H181" s="282"/>
      <c r="I181" s="282"/>
      <c r="J181" s="281"/>
      <c r="K181" s="283"/>
      <c r="L181" s="284">
        <f>+Tabla1[[#This Row],[Precio Unitario]]*Tabla1[[#This Row],[Cantidad de Insumos]]</f>
        <v>0</v>
      </c>
      <c r="M181" s="285"/>
      <c r="N181" s="282"/>
    </row>
    <row r="182" spans="2:14" ht="12.75" x14ac:dyDescent="0.2">
      <c r="B182" s="14" t="str">
        <f>IF(Tabla1[[#This Row],[Código_Actividad]]="","",CONCATENATE(Tabla1[[#This Row],[POA]],".",Tabla1[[#This Row],[SRS]],".",Tabla1[[#This Row],[AREA]],".",Tabla1[[#This Row],[TIPO]]))</f>
        <v/>
      </c>
      <c r="C182" s="14" t="str">
        <f>IF(Tabla1[[#This Row],[Código_Actividad]]="","",'[4]Formulario PPGR1'!#REF!)</f>
        <v/>
      </c>
      <c r="D182" s="14" t="str">
        <f>IF(Tabla1[[#This Row],[Código_Actividad]]="","",'[4]Formulario PPGR1'!#REF!)</f>
        <v/>
      </c>
      <c r="E182" s="14" t="str">
        <f>IF(Tabla1[[#This Row],[Código_Actividad]]="","",'[4]Formulario PPGR1'!#REF!)</f>
        <v/>
      </c>
      <c r="F182" s="14" t="str">
        <f>IF(Tabla1[[#This Row],[Código_Actividad]]="","",'[4]Formulario PPGR1'!#REF!)</f>
        <v/>
      </c>
      <c r="G182" s="281"/>
      <c r="H182" s="282"/>
      <c r="I182" s="282"/>
      <c r="J182" s="281"/>
      <c r="K182" s="283"/>
      <c r="L182" s="284">
        <f>+Tabla1[[#This Row],[Precio Unitario]]*Tabla1[[#This Row],[Cantidad de Insumos]]</f>
        <v>0</v>
      </c>
      <c r="M182" s="285"/>
      <c r="N182" s="282"/>
    </row>
    <row r="183" spans="2:14" ht="12.75" x14ac:dyDescent="0.2">
      <c r="B183" s="14" t="str">
        <f>IF(Tabla1[[#This Row],[Código_Actividad]]="","",CONCATENATE(Tabla1[[#This Row],[POA]],".",Tabla1[[#This Row],[SRS]],".",Tabla1[[#This Row],[AREA]],".",Tabla1[[#This Row],[TIPO]]))</f>
        <v/>
      </c>
      <c r="C183" s="14" t="str">
        <f>IF(Tabla1[[#This Row],[Código_Actividad]]="","",'[4]Formulario PPGR1'!#REF!)</f>
        <v/>
      </c>
      <c r="D183" s="14" t="str">
        <f>IF(Tabla1[[#This Row],[Código_Actividad]]="","",'[4]Formulario PPGR1'!#REF!)</f>
        <v/>
      </c>
      <c r="E183" s="14" t="str">
        <f>IF(Tabla1[[#This Row],[Código_Actividad]]="","",'[4]Formulario PPGR1'!#REF!)</f>
        <v/>
      </c>
      <c r="F183" s="14" t="str">
        <f>IF(Tabla1[[#This Row],[Código_Actividad]]="","",'[4]Formulario PPGR1'!#REF!)</f>
        <v/>
      </c>
      <c r="G183" s="281"/>
      <c r="H183" s="282"/>
      <c r="I183" s="282"/>
      <c r="J183" s="281"/>
      <c r="K183" s="283"/>
      <c r="L183" s="284">
        <f>+Tabla1[[#This Row],[Precio Unitario]]*Tabla1[[#This Row],[Cantidad de Insumos]]</f>
        <v>0</v>
      </c>
      <c r="M183" s="285"/>
      <c r="N183" s="282"/>
    </row>
    <row r="184" spans="2:14" ht="12.75" x14ac:dyDescent="0.2">
      <c r="B184" s="14" t="str">
        <f>IF(Tabla1[[#This Row],[Código_Actividad]]="","",CONCATENATE(Tabla1[[#This Row],[POA]],".",Tabla1[[#This Row],[SRS]],".",Tabla1[[#This Row],[AREA]],".",Tabla1[[#This Row],[TIPO]]))</f>
        <v/>
      </c>
      <c r="C184" s="14" t="str">
        <f>IF(Tabla1[[#This Row],[Código_Actividad]]="","",'[4]Formulario PPGR1'!#REF!)</f>
        <v/>
      </c>
      <c r="D184" s="14" t="str">
        <f>IF(Tabla1[[#This Row],[Código_Actividad]]="","",'[4]Formulario PPGR1'!#REF!)</f>
        <v/>
      </c>
      <c r="E184" s="14" t="str">
        <f>IF(Tabla1[[#This Row],[Código_Actividad]]="","",'[4]Formulario PPGR1'!#REF!)</f>
        <v/>
      </c>
      <c r="F184" s="14" t="str">
        <f>IF(Tabla1[[#This Row],[Código_Actividad]]="","",'[4]Formulario PPGR1'!#REF!)</f>
        <v/>
      </c>
      <c r="G184" s="281"/>
      <c r="H184" s="282"/>
      <c r="I184" s="282"/>
      <c r="J184" s="281"/>
      <c r="K184" s="283"/>
      <c r="L184" s="284">
        <f>+Tabla1[[#This Row],[Precio Unitario]]*Tabla1[[#This Row],[Cantidad de Insumos]]</f>
        <v>0</v>
      </c>
      <c r="M184" s="285"/>
      <c r="N184" s="282"/>
    </row>
    <row r="185" spans="2:14" ht="12.75" x14ac:dyDescent="0.2">
      <c r="B185" s="14" t="str">
        <f>IF(Tabla1[[#This Row],[Código_Actividad]]="","",CONCATENATE(Tabla1[[#This Row],[POA]],".",Tabla1[[#This Row],[SRS]],".",Tabla1[[#This Row],[AREA]],".",Tabla1[[#This Row],[TIPO]]))</f>
        <v/>
      </c>
      <c r="C185" s="14" t="str">
        <f>IF(Tabla1[[#This Row],[Código_Actividad]]="","",'[4]Formulario PPGR1'!#REF!)</f>
        <v/>
      </c>
      <c r="D185" s="14" t="str">
        <f>IF(Tabla1[[#This Row],[Código_Actividad]]="","",'[4]Formulario PPGR1'!#REF!)</f>
        <v/>
      </c>
      <c r="E185" s="14" t="str">
        <f>IF(Tabla1[[#This Row],[Código_Actividad]]="","",'[4]Formulario PPGR1'!#REF!)</f>
        <v/>
      </c>
      <c r="F185" s="14" t="str">
        <f>IF(Tabla1[[#This Row],[Código_Actividad]]="","",'[4]Formulario PPGR1'!#REF!)</f>
        <v/>
      </c>
      <c r="G185" s="281"/>
      <c r="H185" s="282"/>
      <c r="I185" s="282"/>
      <c r="J185" s="281"/>
      <c r="K185" s="283"/>
      <c r="L185" s="284">
        <f>+Tabla1[[#This Row],[Precio Unitario]]*Tabla1[[#This Row],[Cantidad de Insumos]]</f>
        <v>0</v>
      </c>
      <c r="M185" s="285"/>
      <c r="N185" s="282"/>
    </row>
    <row r="186" spans="2:14" ht="12.75" x14ac:dyDescent="0.2">
      <c r="B186" s="14" t="str">
        <f>IF(Tabla1[[#This Row],[Código_Actividad]]="","",CONCATENATE(Tabla1[[#This Row],[POA]],".",Tabla1[[#This Row],[SRS]],".",Tabla1[[#This Row],[AREA]],".",Tabla1[[#This Row],[TIPO]]))</f>
        <v/>
      </c>
      <c r="C186" s="14" t="str">
        <f>IF(Tabla1[[#This Row],[Código_Actividad]]="","",'[4]Formulario PPGR1'!#REF!)</f>
        <v/>
      </c>
      <c r="D186" s="14" t="str">
        <f>IF(Tabla1[[#This Row],[Código_Actividad]]="","",'[4]Formulario PPGR1'!#REF!)</f>
        <v/>
      </c>
      <c r="E186" s="14" t="str">
        <f>IF(Tabla1[[#This Row],[Código_Actividad]]="","",'[4]Formulario PPGR1'!#REF!)</f>
        <v/>
      </c>
      <c r="F186" s="14" t="str">
        <f>IF(Tabla1[[#This Row],[Código_Actividad]]="","",'[4]Formulario PPGR1'!#REF!)</f>
        <v/>
      </c>
      <c r="G186" s="281"/>
      <c r="H186" s="282"/>
      <c r="I186" s="282"/>
      <c r="J186" s="281"/>
      <c r="K186" s="283"/>
      <c r="L186" s="284">
        <f>+Tabla1[[#This Row],[Precio Unitario]]*Tabla1[[#This Row],[Cantidad de Insumos]]</f>
        <v>0</v>
      </c>
      <c r="M186" s="285"/>
      <c r="N186" s="282"/>
    </row>
    <row r="187" spans="2:14" ht="12.75" x14ac:dyDescent="0.2">
      <c r="B187" s="14" t="str">
        <f>IF(Tabla1[[#This Row],[Código_Actividad]]="","",CONCATENATE(Tabla1[[#This Row],[POA]],".",Tabla1[[#This Row],[SRS]],".",Tabla1[[#This Row],[AREA]],".",Tabla1[[#This Row],[TIPO]]))</f>
        <v/>
      </c>
      <c r="C187" s="14" t="str">
        <f>IF(Tabla1[[#This Row],[Código_Actividad]]="","",'[4]Formulario PPGR1'!#REF!)</f>
        <v/>
      </c>
      <c r="D187" s="14" t="str">
        <f>IF(Tabla1[[#This Row],[Código_Actividad]]="","",'[4]Formulario PPGR1'!#REF!)</f>
        <v/>
      </c>
      <c r="E187" s="14" t="str">
        <f>IF(Tabla1[[#This Row],[Código_Actividad]]="","",'[4]Formulario PPGR1'!#REF!)</f>
        <v/>
      </c>
      <c r="F187" s="14" t="str">
        <f>IF(Tabla1[[#This Row],[Código_Actividad]]="","",'[4]Formulario PPGR1'!#REF!)</f>
        <v/>
      </c>
      <c r="G187" s="281"/>
      <c r="H187" s="282"/>
      <c r="I187" s="282"/>
      <c r="J187" s="281"/>
      <c r="K187" s="283"/>
      <c r="L187" s="284">
        <f>+Tabla1[[#This Row],[Precio Unitario]]*Tabla1[[#This Row],[Cantidad de Insumos]]</f>
        <v>0</v>
      </c>
      <c r="M187" s="285"/>
      <c r="N187" s="282"/>
    </row>
    <row r="188" spans="2:14" ht="12.75" x14ac:dyDescent="0.2">
      <c r="B188" s="14" t="str">
        <f>IF(Tabla1[[#This Row],[Código_Actividad]]="","",CONCATENATE(Tabla1[[#This Row],[POA]],".",Tabla1[[#This Row],[SRS]],".",Tabla1[[#This Row],[AREA]],".",Tabla1[[#This Row],[TIPO]]))</f>
        <v/>
      </c>
      <c r="C188" s="14" t="str">
        <f>IF(Tabla1[[#This Row],[Código_Actividad]]="","",'[4]Formulario PPGR1'!#REF!)</f>
        <v/>
      </c>
      <c r="D188" s="14" t="str">
        <f>IF(Tabla1[[#This Row],[Código_Actividad]]="","",'[4]Formulario PPGR1'!#REF!)</f>
        <v/>
      </c>
      <c r="E188" s="14" t="str">
        <f>IF(Tabla1[[#This Row],[Código_Actividad]]="","",'[4]Formulario PPGR1'!#REF!)</f>
        <v/>
      </c>
      <c r="F188" s="14" t="str">
        <f>IF(Tabla1[[#This Row],[Código_Actividad]]="","",'[4]Formulario PPGR1'!#REF!)</f>
        <v/>
      </c>
      <c r="G188" s="281"/>
      <c r="H188" s="282"/>
      <c r="I188" s="282"/>
      <c r="J188" s="281"/>
      <c r="K188" s="283"/>
      <c r="L188" s="284">
        <f>+Tabla1[[#This Row],[Precio Unitario]]*Tabla1[[#This Row],[Cantidad de Insumos]]</f>
        <v>0</v>
      </c>
      <c r="M188" s="285"/>
      <c r="N188" s="282"/>
    </row>
    <row r="189" spans="2:14" ht="12.75" x14ac:dyDescent="0.2">
      <c r="B189" s="14" t="str">
        <f>IF(Tabla1[[#This Row],[Código_Actividad]]="","",CONCATENATE(Tabla1[[#This Row],[POA]],".",Tabla1[[#This Row],[SRS]],".",Tabla1[[#This Row],[AREA]],".",Tabla1[[#This Row],[TIPO]]))</f>
        <v/>
      </c>
      <c r="C189" s="14" t="str">
        <f>IF(Tabla1[[#This Row],[Código_Actividad]]="","",'[4]Formulario PPGR1'!#REF!)</f>
        <v/>
      </c>
      <c r="D189" s="14" t="str">
        <f>IF(Tabla1[[#This Row],[Código_Actividad]]="","",'[4]Formulario PPGR1'!#REF!)</f>
        <v/>
      </c>
      <c r="E189" s="14" t="str">
        <f>IF(Tabla1[[#This Row],[Código_Actividad]]="","",'[4]Formulario PPGR1'!#REF!)</f>
        <v/>
      </c>
      <c r="F189" s="14" t="str">
        <f>IF(Tabla1[[#This Row],[Código_Actividad]]="","",'[4]Formulario PPGR1'!#REF!)</f>
        <v/>
      </c>
      <c r="G189" s="281"/>
      <c r="H189" s="282"/>
      <c r="I189" s="282"/>
      <c r="J189" s="281"/>
      <c r="K189" s="283"/>
      <c r="L189" s="284">
        <f>+Tabla1[[#This Row],[Precio Unitario]]*Tabla1[[#This Row],[Cantidad de Insumos]]</f>
        <v>0</v>
      </c>
      <c r="M189" s="285"/>
      <c r="N189" s="282"/>
    </row>
    <row r="190" spans="2:14" ht="12.75" x14ac:dyDescent="0.2">
      <c r="B190" s="14" t="str">
        <f>IF(Tabla1[[#This Row],[Código_Actividad]]="","",CONCATENATE(Tabla1[[#This Row],[POA]],".",Tabla1[[#This Row],[SRS]],".",Tabla1[[#This Row],[AREA]],".",Tabla1[[#This Row],[TIPO]]))</f>
        <v/>
      </c>
      <c r="C190" s="14" t="str">
        <f>IF(Tabla1[[#This Row],[Código_Actividad]]="","",'[4]Formulario PPGR1'!#REF!)</f>
        <v/>
      </c>
      <c r="D190" s="14" t="str">
        <f>IF(Tabla1[[#This Row],[Código_Actividad]]="","",'[4]Formulario PPGR1'!#REF!)</f>
        <v/>
      </c>
      <c r="E190" s="14" t="str">
        <f>IF(Tabla1[[#This Row],[Código_Actividad]]="","",'[4]Formulario PPGR1'!#REF!)</f>
        <v/>
      </c>
      <c r="F190" s="14" t="str">
        <f>IF(Tabla1[[#This Row],[Código_Actividad]]="","",'[4]Formulario PPGR1'!#REF!)</f>
        <v/>
      </c>
      <c r="G190" s="281"/>
      <c r="H190" s="282"/>
      <c r="I190" s="282"/>
      <c r="J190" s="281"/>
      <c r="K190" s="283"/>
      <c r="L190" s="284">
        <f>+Tabla1[[#This Row],[Precio Unitario]]*Tabla1[[#This Row],[Cantidad de Insumos]]</f>
        <v>0</v>
      </c>
      <c r="M190" s="285"/>
      <c r="N190" s="282"/>
    </row>
    <row r="191" spans="2:14" ht="12.75" x14ac:dyDescent="0.2">
      <c r="B191" s="14" t="str">
        <f>IF(Tabla1[[#This Row],[Código_Actividad]]="","",CONCATENATE(Tabla1[[#This Row],[POA]],".",Tabla1[[#This Row],[SRS]],".",Tabla1[[#This Row],[AREA]],".",Tabla1[[#This Row],[TIPO]]))</f>
        <v/>
      </c>
      <c r="C191" s="14" t="str">
        <f>IF(Tabla1[[#This Row],[Código_Actividad]]="","",'[4]Formulario PPGR1'!#REF!)</f>
        <v/>
      </c>
      <c r="D191" s="14" t="str">
        <f>IF(Tabla1[[#This Row],[Código_Actividad]]="","",'[4]Formulario PPGR1'!#REF!)</f>
        <v/>
      </c>
      <c r="E191" s="14" t="str">
        <f>IF(Tabla1[[#This Row],[Código_Actividad]]="","",'[4]Formulario PPGR1'!#REF!)</f>
        <v/>
      </c>
      <c r="F191" s="14" t="str">
        <f>IF(Tabla1[[#This Row],[Código_Actividad]]="","",'[4]Formulario PPGR1'!#REF!)</f>
        <v/>
      </c>
      <c r="G191" s="281"/>
      <c r="H191" s="282"/>
      <c r="I191" s="282"/>
      <c r="J191" s="281"/>
      <c r="K191" s="283"/>
      <c r="L191" s="284">
        <f>+Tabla1[[#This Row],[Precio Unitario]]*Tabla1[[#This Row],[Cantidad de Insumos]]</f>
        <v>0</v>
      </c>
      <c r="M191" s="285"/>
      <c r="N191" s="282"/>
    </row>
    <row r="192" spans="2:14" ht="12.75" x14ac:dyDescent="0.2">
      <c r="B192" s="14" t="str">
        <f>IF(Tabla1[[#This Row],[Código_Actividad]]="","",CONCATENATE(Tabla1[[#This Row],[POA]],".",Tabla1[[#This Row],[SRS]],".",Tabla1[[#This Row],[AREA]],".",Tabla1[[#This Row],[TIPO]]))</f>
        <v/>
      </c>
      <c r="C192" s="14" t="str">
        <f>IF(Tabla1[[#This Row],[Código_Actividad]]="","",'[4]Formulario PPGR1'!#REF!)</f>
        <v/>
      </c>
      <c r="D192" s="14" t="str">
        <f>IF(Tabla1[[#This Row],[Código_Actividad]]="","",'[4]Formulario PPGR1'!#REF!)</f>
        <v/>
      </c>
      <c r="E192" s="14" t="str">
        <f>IF(Tabla1[[#This Row],[Código_Actividad]]="","",'[4]Formulario PPGR1'!#REF!)</f>
        <v/>
      </c>
      <c r="F192" s="14" t="str">
        <f>IF(Tabla1[[#This Row],[Código_Actividad]]="","",'[4]Formulario PPGR1'!#REF!)</f>
        <v/>
      </c>
      <c r="G192" s="281"/>
      <c r="H192" s="282"/>
      <c r="I192" s="282"/>
      <c r="J192" s="281"/>
      <c r="K192" s="283"/>
      <c r="L192" s="284">
        <f>+Tabla1[[#This Row],[Precio Unitario]]*Tabla1[[#This Row],[Cantidad de Insumos]]</f>
        <v>0</v>
      </c>
      <c r="M192" s="285"/>
      <c r="N192" s="282"/>
    </row>
    <row r="193" spans="2:14" ht="12.75" x14ac:dyDescent="0.2">
      <c r="B193" s="14" t="str">
        <f>IF(Tabla1[[#This Row],[Código_Actividad]]="","",CONCATENATE(Tabla1[[#This Row],[POA]],".",Tabla1[[#This Row],[SRS]],".",Tabla1[[#This Row],[AREA]],".",Tabla1[[#This Row],[TIPO]]))</f>
        <v/>
      </c>
      <c r="C193" s="14" t="str">
        <f>IF(Tabla1[[#This Row],[Código_Actividad]]="","",'[4]Formulario PPGR1'!#REF!)</f>
        <v/>
      </c>
      <c r="D193" s="14" t="str">
        <f>IF(Tabla1[[#This Row],[Código_Actividad]]="","",'[4]Formulario PPGR1'!#REF!)</f>
        <v/>
      </c>
      <c r="E193" s="14" t="str">
        <f>IF(Tabla1[[#This Row],[Código_Actividad]]="","",'[4]Formulario PPGR1'!#REF!)</f>
        <v/>
      </c>
      <c r="F193" s="14" t="str">
        <f>IF(Tabla1[[#This Row],[Código_Actividad]]="","",'[4]Formulario PPGR1'!#REF!)</f>
        <v/>
      </c>
      <c r="G193" s="281"/>
      <c r="H193" s="282"/>
      <c r="I193" s="282"/>
      <c r="J193" s="281"/>
      <c r="K193" s="283"/>
      <c r="L193" s="284">
        <f>+Tabla1[[#This Row],[Precio Unitario]]*Tabla1[[#This Row],[Cantidad de Insumos]]</f>
        <v>0</v>
      </c>
      <c r="M193" s="285"/>
      <c r="N193" s="282"/>
    </row>
    <row r="194" spans="2:14" ht="12.75" x14ac:dyDescent="0.2">
      <c r="B194" s="14" t="str">
        <f>IF(Tabla1[[#This Row],[Código_Actividad]]="","",CONCATENATE(Tabla1[[#This Row],[POA]],".",Tabla1[[#This Row],[SRS]],".",Tabla1[[#This Row],[AREA]],".",Tabla1[[#This Row],[TIPO]]))</f>
        <v/>
      </c>
      <c r="C194" s="14" t="str">
        <f>IF(Tabla1[[#This Row],[Código_Actividad]]="","",'[4]Formulario PPGR1'!#REF!)</f>
        <v/>
      </c>
      <c r="D194" s="14" t="str">
        <f>IF(Tabla1[[#This Row],[Código_Actividad]]="","",'[4]Formulario PPGR1'!#REF!)</f>
        <v/>
      </c>
      <c r="E194" s="14" t="str">
        <f>IF(Tabla1[[#This Row],[Código_Actividad]]="","",'[4]Formulario PPGR1'!#REF!)</f>
        <v/>
      </c>
      <c r="F194" s="14" t="str">
        <f>IF(Tabla1[[#This Row],[Código_Actividad]]="","",'[4]Formulario PPGR1'!#REF!)</f>
        <v/>
      </c>
      <c r="G194" s="281"/>
      <c r="H194" s="282"/>
      <c r="I194" s="282"/>
      <c r="J194" s="281"/>
      <c r="K194" s="283"/>
      <c r="L194" s="284">
        <f>+Tabla1[[#This Row],[Precio Unitario]]*Tabla1[[#This Row],[Cantidad de Insumos]]</f>
        <v>0</v>
      </c>
      <c r="M194" s="285"/>
      <c r="N194" s="282"/>
    </row>
    <row r="195" spans="2:14" ht="12.75" x14ac:dyDescent="0.2">
      <c r="B195" s="14" t="str">
        <f>IF(Tabla1[[#This Row],[Código_Actividad]]="","",CONCATENATE(Tabla1[[#This Row],[POA]],".",Tabla1[[#This Row],[SRS]],".",Tabla1[[#This Row],[AREA]],".",Tabla1[[#This Row],[TIPO]]))</f>
        <v/>
      </c>
      <c r="C195" s="14" t="str">
        <f>IF(Tabla1[[#This Row],[Código_Actividad]]="","",'[4]Formulario PPGR1'!#REF!)</f>
        <v/>
      </c>
      <c r="D195" s="14" t="str">
        <f>IF(Tabla1[[#This Row],[Código_Actividad]]="","",'[4]Formulario PPGR1'!#REF!)</f>
        <v/>
      </c>
      <c r="E195" s="14" t="str">
        <f>IF(Tabla1[[#This Row],[Código_Actividad]]="","",'[4]Formulario PPGR1'!#REF!)</f>
        <v/>
      </c>
      <c r="F195" s="14" t="str">
        <f>IF(Tabla1[[#This Row],[Código_Actividad]]="","",'[4]Formulario PPGR1'!#REF!)</f>
        <v/>
      </c>
      <c r="G195" s="281"/>
      <c r="H195" s="282"/>
      <c r="I195" s="282"/>
      <c r="J195" s="281"/>
      <c r="K195" s="283"/>
      <c r="L195" s="284">
        <f>+Tabla1[[#This Row],[Precio Unitario]]*Tabla1[[#This Row],[Cantidad de Insumos]]</f>
        <v>0</v>
      </c>
      <c r="M195" s="285"/>
      <c r="N195" s="282"/>
    </row>
    <row r="196" spans="2:14" ht="12.75" x14ac:dyDescent="0.2">
      <c r="B196" s="14" t="str">
        <f>IF(Tabla1[[#This Row],[Código_Actividad]]="","",CONCATENATE(Tabla1[[#This Row],[POA]],".",Tabla1[[#This Row],[SRS]],".",Tabla1[[#This Row],[AREA]],".",Tabla1[[#This Row],[TIPO]]))</f>
        <v/>
      </c>
      <c r="C196" s="14" t="str">
        <f>IF(Tabla1[[#This Row],[Código_Actividad]]="","",'[4]Formulario PPGR1'!#REF!)</f>
        <v/>
      </c>
      <c r="D196" s="14" t="str">
        <f>IF(Tabla1[[#This Row],[Código_Actividad]]="","",'[4]Formulario PPGR1'!#REF!)</f>
        <v/>
      </c>
      <c r="E196" s="14" t="str">
        <f>IF(Tabla1[[#This Row],[Código_Actividad]]="","",'[4]Formulario PPGR1'!#REF!)</f>
        <v/>
      </c>
      <c r="F196" s="14" t="str">
        <f>IF(Tabla1[[#This Row],[Código_Actividad]]="","",'[4]Formulario PPGR1'!#REF!)</f>
        <v/>
      </c>
      <c r="G196" s="281"/>
      <c r="H196" s="282"/>
      <c r="I196" s="282"/>
      <c r="J196" s="281"/>
      <c r="K196" s="283"/>
      <c r="L196" s="284">
        <f>+Tabla1[[#This Row],[Precio Unitario]]*Tabla1[[#This Row],[Cantidad de Insumos]]</f>
        <v>0</v>
      </c>
      <c r="M196" s="285"/>
      <c r="N196" s="282"/>
    </row>
    <row r="197" spans="2:14" ht="12.75" x14ac:dyDescent="0.2">
      <c r="B197" s="14" t="str">
        <f>IF(Tabla1[[#This Row],[Código_Actividad]]="","",CONCATENATE(Tabla1[[#This Row],[POA]],".",Tabla1[[#This Row],[SRS]],".",Tabla1[[#This Row],[AREA]],".",Tabla1[[#This Row],[TIPO]]))</f>
        <v/>
      </c>
      <c r="C197" s="14" t="str">
        <f>IF(Tabla1[[#This Row],[Código_Actividad]]="","",'[4]Formulario PPGR1'!#REF!)</f>
        <v/>
      </c>
      <c r="D197" s="14" t="str">
        <f>IF(Tabla1[[#This Row],[Código_Actividad]]="","",'[4]Formulario PPGR1'!#REF!)</f>
        <v/>
      </c>
      <c r="E197" s="14" t="str">
        <f>IF(Tabla1[[#This Row],[Código_Actividad]]="","",'[4]Formulario PPGR1'!#REF!)</f>
        <v/>
      </c>
      <c r="F197" s="14" t="str">
        <f>IF(Tabla1[[#This Row],[Código_Actividad]]="","",'[4]Formulario PPGR1'!#REF!)</f>
        <v/>
      </c>
      <c r="G197" s="281"/>
      <c r="H197" s="282"/>
      <c r="I197" s="282"/>
      <c r="J197" s="281"/>
      <c r="K197" s="283"/>
      <c r="L197" s="284">
        <f>+Tabla1[[#This Row],[Precio Unitario]]*Tabla1[[#This Row],[Cantidad de Insumos]]</f>
        <v>0</v>
      </c>
      <c r="M197" s="285"/>
      <c r="N197" s="282"/>
    </row>
    <row r="198" spans="2:14" ht="12.75" x14ac:dyDescent="0.2">
      <c r="B198" s="14" t="str">
        <f>IF(Tabla1[[#This Row],[Código_Actividad]]="","",CONCATENATE(Tabla1[[#This Row],[POA]],".",Tabla1[[#This Row],[SRS]],".",Tabla1[[#This Row],[AREA]],".",Tabla1[[#This Row],[TIPO]]))</f>
        <v/>
      </c>
      <c r="C198" s="14" t="str">
        <f>IF(Tabla1[[#This Row],[Código_Actividad]]="","",'[4]Formulario PPGR1'!#REF!)</f>
        <v/>
      </c>
      <c r="D198" s="14" t="str">
        <f>IF(Tabla1[[#This Row],[Código_Actividad]]="","",'[4]Formulario PPGR1'!#REF!)</f>
        <v/>
      </c>
      <c r="E198" s="14" t="str">
        <f>IF(Tabla1[[#This Row],[Código_Actividad]]="","",'[4]Formulario PPGR1'!#REF!)</f>
        <v/>
      </c>
      <c r="F198" s="14" t="str">
        <f>IF(Tabla1[[#This Row],[Código_Actividad]]="","",'[4]Formulario PPGR1'!#REF!)</f>
        <v/>
      </c>
      <c r="G198" s="281"/>
      <c r="H198" s="282"/>
      <c r="I198" s="282"/>
      <c r="J198" s="281"/>
      <c r="K198" s="283"/>
      <c r="L198" s="284">
        <f>+Tabla1[[#This Row],[Precio Unitario]]*Tabla1[[#This Row],[Cantidad de Insumos]]</f>
        <v>0</v>
      </c>
      <c r="M198" s="285"/>
      <c r="N198" s="282"/>
    </row>
    <row r="199" spans="2:14" ht="12.75" x14ac:dyDescent="0.2">
      <c r="B199" s="14" t="str">
        <f>IF(Tabla1[[#This Row],[Código_Actividad]]="","",CONCATENATE(Tabla1[[#This Row],[POA]],".",Tabla1[[#This Row],[SRS]],".",Tabla1[[#This Row],[AREA]],".",Tabla1[[#This Row],[TIPO]]))</f>
        <v/>
      </c>
      <c r="C199" s="14" t="str">
        <f>IF(Tabla1[[#This Row],[Código_Actividad]]="","",'[4]Formulario PPGR1'!#REF!)</f>
        <v/>
      </c>
      <c r="D199" s="14" t="str">
        <f>IF(Tabla1[[#This Row],[Código_Actividad]]="","",'[4]Formulario PPGR1'!#REF!)</f>
        <v/>
      </c>
      <c r="E199" s="14" t="str">
        <f>IF(Tabla1[[#This Row],[Código_Actividad]]="","",'[4]Formulario PPGR1'!#REF!)</f>
        <v/>
      </c>
      <c r="F199" s="14" t="str">
        <f>IF(Tabla1[[#This Row],[Código_Actividad]]="","",'[4]Formulario PPGR1'!#REF!)</f>
        <v/>
      </c>
      <c r="G199" s="281"/>
      <c r="H199" s="282"/>
      <c r="I199" s="282"/>
      <c r="J199" s="281"/>
      <c r="K199" s="283"/>
      <c r="L199" s="284">
        <f>+Tabla1[[#This Row],[Precio Unitario]]*Tabla1[[#This Row],[Cantidad de Insumos]]</f>
        <v>0</v>
      </c>
      <c r="M199" s="285"/>
      <c r="N199" s="282"/>
    </row>
    <row r="200" spans="2:14" ht="12.75" x14ac:dyDescent="0.2">
      <c r="B200" s="14" t="str">
        <f>IF(Tabla1[[#This Row],[Código_Actividad]]="","",CONCATENATE(Tabla1[[#This Row],[POA]],".",Tabla1[[#This Row],[SRS]],".",Tabla1[[#This Row],[AREA]],".",Tabla1[[#This Row],[TIPO]]))</f>
        <v/>
      </c>
      <c r="C200" s="14" t="str">
        <f>IF(Tabla1[[#This Row],[Código_Actividad]]="","",'[4]Formulario PPGR1'!#REF!)</f>
        <v/>
      </c>
      <c r="D200" s="14" t="str">
        <f>IF(Tabla1[[#This Row],[Código_Actividad]]="","",'[4]Formulario PPGR1'!#REF!)</f>
        <v/>
      </c>
      <c r="E200" s="14" t="str">
        <f>IF(Tabla1[[#This Row],[Código_Actividad]]="","",'[4]Formulario PPGR1'!#REF!)</f>
        <v/>
      </c>
      <c r="F200" s="14" t="str">
        <f>IF(Tabla1[[#This Row],[Código_Actividad]]="","",'[4]Formulario PPGR1'!#REF!)</f>
        <v/>
      </c>
      <c r="G200" s="281"/>
      <c r="H200" s="282"/>
      <c r="I200" s="282"/>
      <c r="J200" s="281"/>
      <c r="K200" s="283"/>
      <c r="L200" s="284">
        <f>+Tabla1[[#This Row],[Precio Unitario]]*Tabla1[[#This Row],[Cantidad de Insumos]]</f>
        <v>0</v>
      </c>
      <c r="M200" s="285"/>
      <c r="N200" s="282"/>
    </row>
    <row r="201" spans="2:14" ht="12.75" x14ac:dyDescent="0.2">
      <c r="B201" s="14" t="str">
        <f>IF(Tabla1[[#This Row],[Código_Actividad]]="","",CONCATENATE(Tabla1[[#This Row],[POA]],".",Tabla1[[#This Row],[SRS]],".",Tabla1[[#This Row],[AREA]],".",Tabla1[[#This Row],[TIPO]]))</f>
        <v/>
      </c>
      <c r="C201" s="14" t="str">
        <f>IF(Tabla1[[#This Row],[Código_Actividad]]="","",'[4]Formulario PPGR1'!#REF!)</f>
        <v/>
      </c>
      <c r="D201" s="14" t="str">
        <f>IF(Tabla1[[#This Row],[Código_Actividad]]="","",'[4]Formulario PPGR1'!#REF!)</f>
        <v/>
      </c>
      <c r="E201" s="14" t="str">
        <f>IF(Tabla1[[#This Row],[Código_Actividad]]="","",'[4]Formulario PPGR1'!#REF!)</f>
        <v/>
      </c>
      <c r="F201" s="14" t="str">
        <f>IF(Tabla1[[#This Row],[Código_Actividad]]="","",'[4]Formulario PPGR1'!#REF!)</f>
        <v/>
      </c>
      <c r="G201" s="281"/>
      <c r="H201" s="282"/>
      <c r="I201" s="282"/>
      <c r="J201" s="281"/>
      <c r="K201" s="283"/>
      <c r="L201" s="284">
        <f>+Tabla1[[#This Row],[Precio Unitario]]*Tabla1[[#This Row],[Cantidad de Insumos]]</f>
        <v>0</v>
      </c>
      <c r="M201" s="285"/>
      <c r="N201" s="282"/>
    </row>
    <row r="202" spans="2:14" ht="12.75" x14ac:dyDescent="0.2">
      <c r="B202" s="14" t="str">
        <f>IF(Tabla1[[#This Row],[Código_Actividad]]="","",CONCATENATE(Tabla1[[#This Row],[POA]],".",Tabla1[[#This Row],[SRS]],".",Tabla1[[#This Row],[AREA]],".",Tabla1[[#This Row],[TIPO]]))</f>
        <v/>
      </c>
      <c r="C202" s="14" t="str">
        <f>IF(Tabla1[[#This Row],[Código_Actividad]]="","",'[4]Formulario PPGR1'!#REF!)</f>
        <v/>
      </c>
      <c r="D202" s="14" t="str">
        <f>IF(Tabla1[[#This Row],[Código_Actividad]]="","",'[4]Formulario PPGR1'!#REF!)</f>
        <v/>
      </c>
      <c r="E202" s="14" t="str">
        <f>IF(Tabla1[[#This Row],[Código_Actividad]]="","",'[4]Formulario PPGR1'!#REF!)</f>
        <v/>
      </c>
      <c r="F202" s="14" t="str">
        <f>IF(Tabla1[[#This Row],[Código_Actividad]]="","",'[4]Formulario PPGR1'!#REF!)</f>
        <v/>
      </c>
      <c r="G202" s="281"/>
      <c r="H202" s="282"/>
      <c r="I202" s="282"/>
      <c r="J202" s="281"/>
      <c r="K202" s="283"/>
      <c r="L202" s="284">
        <f>+Tabla1[[#This Row],[Precio Unitario]]*Tabla1[[#This Row],[Cantidad de Insumos]]</f>
        <v>0</v>
      </c>
      <c r="M202" s="285"/>
      <c r="N202" s="282"/>
    </row>
    <row r="203" spans="2:14" ht="12.75" x14ac:dyDescent="0.2">
      <c r="B203" s="14" t="str">
        <f>IF(Tabla1[[#This Row],[Código_Actividad]]="","",CONCATENATE(Tabla1[[#This Row],[POA]],".",Tabla1[[#This Row],[SRS]],".",Tabla1[[#This Row],[AREA]],".",Tabla1[[#This Row],[TIPO]]))</f>
        <v/>
      </c>
      <c r="C203" s="14" t="str">
        <f>IF(Tabla1[[#This Row],[Código_Actividad]]="","",'[4]Formulario PPGR1'!#REF!)</f>
        <v/>
      </c>
      <c r="D203" s="14" t="str">
        <f>IF(Tabla1[[#This Row],[Código_Actividad]]="","",'[4]Formulario PPGR1'!#REF!)</f>
        <v/>
      </c>
      <c r="E203" s="14" t="str">
        <f>IF(Tabla1[[#This Row],[Código_Actividad]]="","",'[4]Formulario PPGR1'!#REF!)</f>
        <v/>
      </c>
      <c r="F203" s="14" t="str">
        <f>IF(Tabla1[[#This Row],[Código_Actividad]]="","",'[4]Formulario PPGR1'!#REF!)</f>
        <v/>
      </c>
      <c r="G203" s="281"/>
      <c r="H203" s="282"/>
      <c r="I203" s="282"/>
      <c r="J203" s="281"/>
      <c r="K203" s="283"/>
      <c r="L203" s="284">
        <f>+Tabla1[[#This Row],[Precio Unitario]]*Tabla1[[#This Row],[Cantidad de Insumos]]</f>
        <v>0</v>
      </c>
      <c r="M203" s="285"/>
      <c r="N203" s="282"/>
    </row>
    <row r="204" spans="2:14" ht="12.75" x14ac:dyDescent="0.2">
      <c r="B204" s="14" t="str">
        <f>IF(Tabla1[[#This Row],[Código_Actividad]]="","",CONCATENATE(Tabla1[[#This Row],[POA]],".",Tabla1[[#This Row],[SRS]],".",Tabla1[[#This Row],[AREA]],".",Tabla1[[#This Row],[TIPO]]))</f>
        <v/>
      </c>
      <c r="C204" s="14" t="str">
        <f>IF(Tabla1[[#This Row],[Código_Actividad]]="","",'[4]Formulario PPGR1'!#REF!)</f>
        <v/>
      </c>
      <c r="D204" s="14" t="str">
        <f>IF(Tabla1[[#This Row],[Código_Actividad]]="","",'[4]Formulario PPGR1'!#REF!)</f>
        <v/>
      </c>
      <c r="E204" s="14" t="str">
        <f>IF(Tabla1[[#This Row],[Código_Actividad]]="","",'[4]Formulario PPGR1'!#REF!)</f>
        <v/>
      </c>
      <c r="F204" s="14" t="str">
        <f>IF(Tabla1[[#This Row],[Código_Actividad]]="","",'[4]Formulario PPGR1'!#REF!)</f>
        <v/>
      </c>
      <c r="G204" s="281"/>
      <c r="H204" s="282"/>
      <c r="I204" s="282"/>
      <c r="J204" s="281"/>
      <c r="K204" s="283"/>
      <c r="L204" s="284">
        <f>+Tabla1[[#This Row],[Precio Unitario]]*Tabla1[[#This Row],[Cantidad de Insumos]]</f>
        <v>0</v>
      </c>
      <c r="M204" s="285"/>
      <c r="N204" s="282"/>
    </row>
    <row r="205" spans="2:14" ht="12.75" x14ac:dyDescent="0.2">
      <c r="B205" s="14" t="str">
        <f>IF(Tabla1[[#This Row],[Código_Actividad]]="","",CONCATENATE(Tabla1[[#This Row],[POA]],".",Tabla1[[#This Row],[SRS]],".",Tabla1[[#This Row],[AREA]],".",Tabla1[[#This Row],[TIPO]]))</f>
        <v/>
      </c>
      <c r="C205" s="14" t="str">
        <f>IF(Tabla1[[#This Row],[Código_Actividad]]="","",'[4]Formulario PPGR1'!#REF!)</f>
        <v/>
      </c>
      <c r="D205" s="14" t="str">
        <f>IF(Tabla1[[#This Row],[Código_Actividad]]="","",'[4]Formulario PPGR1'!#REF!)</f>
        <v/>
      </c>
      <c r="E205" s="14" t="str">
        <f>IF(Tabla1[[#This Row],[Código_Actividad]]="","",'[4]Formulario PPGR1'!#REF!)</f>
        <v/>
      </c>
      <c r="F205" s="14" t="str">
        <f>IF(Tabla1[[#This Row],[Código_Actividad]]="","",'[4]Formulario PPGR1'!#REF!)</f>
        <v/>
      </c>
      <c r="G205" s="281"/>
      <c r="H205" s="282"/>
      <c r="I205" s="282"/>
      <c r="J205" s="281"/>
      <c r="K205" s="283"/>
      <c r="L205" s="284">
        <f>+Tabla1[[#This Row],[Precio Unitario]]*Tabla1[[#This Row],[Cantidad de Insumos]]</f>
        <v>0</v>
      </c>
      <c r="M205" s="285"/>
      <c r="N205" s="282"/>
    </row>
    <row r="206" spans="2:14" ht="12.75" x14ac:dyDescent="0.2">
      <c r="B206" s="14" t="str">
        <f>IF(Tabla1[[#This Row],[Código_Actividad]]="","",CONCATENATE(Tabla1[[#This Row],[POA]],".",Tabla1[[#This Row],[SRS]],".",Tabla1[[#This Row],[AREA]],".",Tabla1[[#This Row],[TIPO]]))</f>
        <v/>
      </c>
      <c r="C206" s="14" t="str">
        <f>IF(Tabla1[[#This Row],[Código_Actividad]]="","",'[4]Formulario PPGR1'!#REF!)</f>
        <v/>
      </c>
      <c r="D206" s="14" t="str">
        <f>IF(Tabla1[[#This Row],[Código_Actividad]]="","",'[4]Formulario PPGR1'!#REF!)</f>
        <v/>
      </c>
      <c r="E206" s="14" t="str">
        <f>IF(Tabla1[[#This Row],[Código_Actividad]]="","",'[4]Formulario PPGR1'!#REF!)</f>
        <v/>
      </c>
      <c r="F206" s="14" t="str">
        <f>IF(Tabla1[[#This Row],[Código_Actividad]]="","",'[4]Formulario PPGR1'!#REF!)</f>
        <v/>
      </c>
      <c r="G206" s="281"/>
      <c r="H206" s="282"/>
      <c r="I206" s="282"/>
      <c r="J206" s="281"/>
      <c r="K206" s="283"/>
      <c r="L206" s="284">
        <f>+Tabla1[[#This Row],[Precio Unitario]]*Tabla1[[#This Row],[Cantidad de Insumos]]</f>
        <v>0</v>
      </c>
      <c r="M206" s="285"/>
      <c r="N206" s="282"/>
    </row>
    <row r="207" spans="2:14" ht="12.75" x14ac:dyDescent="0.2">
      <c r="B207" s="14" t="str">
        <f>IF(Tabla1[[#This Row],[Código_Actividad]]="","",CONCATENATE(Tabla1[[#This Row],[POA]],".",Tabla1[[#This Row],[SRS]],".",Tabla1[[#This Row],[AREA]],".",Tabla1[[#This Row],[TIPO]]))</f>
        <v/>
      </c>
      <c r="C207" s="14" t="str">
        <f>IF(Tabla1[[#This Row],[Código_Actividad]]="","",'[4]Formulario PPGR1'!#REF!)</f>
        <v/>
      </c>
      <c r="D207" s="14" t="str">
        <f>IF(Tabla1[[#This Row],[Código_Actividad]]="","",'[4]Formulario PPGR1'!#REF!)</f>
        <v/>
      </c>
      <c r="E207" s="14" t="str">
        <f>IF(Tabla1[[#This Row],[Código_Actividad]]="","",'[4]Formulario PPGR1'!#REF!)</f>
        <v/>
      </c>
      <c r="F207" s="14" t="str">
        <f>IF(Tabla1[[#This Row],[Código_Actividad]]="","",'[4]Formulario PPGR1'!#REF!)</f>
        <v/>
      </c>
      <c r="G207" s="281"/>
      <c r="H207" s="282"/>
      <c r="I207" s="282"/>
      <c r="J207" s="281"/>
      <c r="K207" s="283"/>
      <c r="L207" s="284">
        <f>+Tabla1[[#This Row],[Precio Unitario]]*Tabla1[[#This Row],[Cantidad de Insumos]]</f>
        <v>0</v>
      </c>
      <c r="M207" s="285"/>
      <c r="N207" s="282"/>
    </row>
    <row r="208" spans="2:14" ht="12.75" x14ac:dyDescent="0.2">
      <c r="B208" s="14" t="str">
        <f>IF(Tabla1[[#This Row],[Código_Actividad]]="","",CONCATENATE(Tabla1[[#This Row],[POA]],".",Tabla1[[#This Row],[SRS]],".",Tabla1[[#This Row],[AREA]],".",Tabla1[[#This Row],[TIPO]]))</f>
        <v/>
      </c>
      <c r="C208" s="14" t="str">
        <f>IF(Tabla1[[#This Row],[Código_Actividad]]="","",'[4]Formulario PPGR1'!#REF!)</f>
        <v/>
      </c>
      <c r="D208" s="14" t="str">
        <f>IF(Tabla1[[#This Row],[Código_Actividad]]="","",'[4]Formulario PPGR1'!#REF!)</f>
        <v/>
      </c>
      <c r="E208" s="14" t="str">
        <f>IF(Tabla1[[#This Row],[Código_Actividad]]="","",'[4]Formulario PPGR1'!#REF!)</f>
        <v/>
      </c>
      <c r="F208" s="14" t="str">
        <f>IF(Tabla1[[#This Row],[Código_Actividad]]="","",'[4]Formulario PPGR1'!#REF!)</f>
        <v/>
      </c>
      <c r="G208" s="281"/>
      <c r="H208" s="282"/>
      <c r="I208" s="282"/>
      <c r="J208" s="281"/>
      <c r="K208" s="283"/>
      <c r="L208" s="284">
        <f>+Tabla1[[#This Row],[Precio Unitario]]*Tabla1[[#This Row],[Cantidad de Insumos]]</f>
        <v>0</v>
      </c>
      <c r="M208" s="285"/>
      <c r="N208" s="282"/>
    </row>
    <row r="209" spans="2:14" ht="12.75" x14ac:dyDescent="0.2">
      <c r="B209" s="14" t="str">
        <f>IF(Tabla1[[#This Row],[Código_Actividad]]="","",CONCATENATE(Tabla1[[#This Row],[POA]],".",Tabla1[[#This Row],[SRS]],".",Tabla1[[#This Row],[AREA]],".",Tabla1[[#This Row],[TIPO]]))</f>
        <v/>
      </c>
      <c r="C209" s="14" t="str">
        <f>IF(Tabla1[[#This Row],[Código_Actividad]]="","",'[4]Formulario PPGR1'!#REF!)</f>
        <v/>
      </c>
      <c r="D209" s="14" t="str">
        <f>IF(Tabla1[[#This Row],[Código_Actividad]]="","",'[4]Formulario PPGR1'!#REF!)</f>
        <v/>
      </c>
      <c r="E209" s="14" t="str">
        <f>IF(Tabla1[[#This Row],[Código_Actividad]]="","",'[4]Formulario PPGR1'!#REF!)</f>
        <v/>
      </c>
      <c r="F209" s="14" t="str">
        <f>IF(Tabla1[[#This Row],[Código_Actividad]]="","",'[4]Formulario PPGR1'!#REF!)</f>
        <v/>
      </c>
      <c r="G209" s="281"/>
      <c r="H209" s="282"/>
      <c r="I209" s="282"/>
      <c r="J209" s="281"/>
      <c r="K209" s="283"/>
      <c r="L209" s="284">
        <f>+Tabla1[[#This Row],[Precio Unitario]]*Tabla1[[#This Row],[Cantidad de Insumos]]</f>
        <v>0</v>
      </c>
      <c r="M209" s="285"/>
      <c r="N209" s="282"/>
    </row>
    <row r="210" spans="2:14" ht="12.75" x14ac:dyDescent="0.2">
      <c r="B210" s="14" t="str">
        <f>IF(Tabla1[[#This Row],[Código_Actividad]]="","",CONCATENATE(Tabla1[[#This Row],[POA]],".",Tabla1[[#This Row],[SRS]],".",Tabla1[[#This Row],[AREA]],".",Tabla1[[#This Row],[TIPO]]))</f>
        <v/>
      </c>
      <c r="C210" s="14" t="str">
        <f>IF(Tabla1[[#This Row],[Código_Actividad]]="","",'[4]Formulario PPGR1'!#REF!)</f>
        <v/>
      </c>
      <c r="D210" s="14" t="str">
        <f>IF(Tabla1[[#This Row],[Código_Actividad]]="","",'[4]Formulario PPGR1'!#REF!)</f>
        <v/>
      </c>
      <c r="E210" s="14" t="str">
        <f>IF(Tabla1[[#This Row],[Código_Actividad]]="","",'[4]Formulario PPGR1'!#REF!)</f>
        <v/>
      </c>
      <c r="F210" s="14" t="str">
        <f>IF(Tabla1[[#This Row],[Código_Actividad]]="","",'[4]Formulario PPGR1'!#REF!)</f>
        <v/>
      </c>
      <c r="G210" s="281"/>
      <c r="H210" s="282"/>
      <c r="I210" s="282"/>
      <c r="J210" s="281"/>
      <c r="K210" s="283"/>
      <c r="L210" s="284">
        <f>+Tabla1[[#This Row],[Precio Unitario]]*Tabla1[[#This Row],[Cantidad de Insumos]]</f>
        <v>0</v>
      </c>
      <c r="M210" s="285"/>
      <c r="N210" s="282"/>
    </row>
    <row r="211" spans="2:14" ht="12.75" x14ac:dyDescent="0.2">
      <c r="B211" s="14" t="str">
        <f>IF(Tabla1[[#This Row],[Código_Actividad]]="","",CONCATENATE(Tabla1[[#This Row],[POA]],".",Tabla1[[#This Row],[SRS]],".",Tabla1[[#This Row],[AREA]],".",Tabla1[[#This Row],[TIPO]]))</f>
        <v/>
      </c>
      <c r="C211" s="14" t="str">
        <f>IF(Tabla1[[#This Row],[Código_Actividad]]="","",'[4]Formulario PPGR1'!#REF!)</f>
        <v/>
      </c>
      <c r="D211" s="14" t="str">
        <f>IF(Tabla1[[#This Row],[Código_Actividad]]="","",'[4]Formulario PPGR1'!#REF!)</f>
        <v/>
      </c>
      <c r="E211" s="14" t="str">
        <f>IF(Tabla1[[#This Row],[Código_Actividad]]="","",'[4]Formulario PPGR1'!#REF!)</f>
        <v/>
      </c>
      <c r="F211" s="14" t="str">
        <f>IF(Tabla1[[#This Row],[Código_Actividad]]="","",'[4]Formulario PPGR1'!#REF!)</f>
        <v/>
      </c>
      <c r="G211" s="281"/>
      <c r="H211" s="282"/>
      <c r="I211" s="282"/>
      <c r="J211" s="281"/>
      <c r="K211" s="283"/>
      <c r="L211" s="284">
        <f>+Tabla1[[#This Row],[Precio Unitario]]*Tabla1[[#This Row],[Cantidad de Insumos]]</f>
        <v>0</v>
      </c>
      <c r="M211" s="285"/>
      <c r="N211" s="282"/>
    </row>
    <row r="212" spans="2:14" ht="12.75" x14ac:dyDescent="0.2">
      <c r="B212" s="14" t="str">
        <f>IF(Tabla1[[#This Row],[Código_Actividad]]="","",CONCATENATE(Tabla1[[#This Row],[POA]],".",Tabla1[[#This Row],[SRS]],".",Tabla1[[#This Row],[AREA]],".",Tabla1[[#This Row],[TIPO]]))</f>
        <v/>
      </c>
      <c r="C212" s="14" t="str">
        <f>IF(Tabla1[[#This Row],[Código_Actividad]]="","",'[4]Formulario PPGR1'!#REF!)</f>
        <v/>
      </c>
      <c r="D212" s="14" t="str">
        <f>IF(Tabla1[[#This Row],[Código_Actividad]]="","",'[4]Formulario PPGR1'!#REF!)</f>
        <v/>
      </c>
      <c r="E212" s="14" t="str">
        <f>IF(Tabla1[[#This Row],[Código_Actividad]]="","",'[4]Formulario PPGR1'!#REF!)</f>
        <v/>
      </c>
      <c r="F212" s="14" t="str">
        <f>IF(Tabla1[[#This Row],[Código_Actividad]]="","",'[4]Formulario PPGR1'!#REF!)</f>
        <v/>
      </c>
      <c r="G212" s="281"/>
      <c r="H212" s="282"/>
      <c r="I212" s="282"/>
      <c r="J212" s="281"/>
      <c r="K212" s="283"/>
      <c r="L212" s="284">
        <f>+Tabla1[[#This Row],[Precio Unitario]]*Tabla1[[#This Row],[Cantidad de Insumos]]</f>
        <v>0</v>
      </c>
      <c r="M212" s="285"/>
      <c r="N212" s="282"/>
    </row>
    <row r="213" spans="2:14" ht="12.75" x14ac:dyDescent="0.2">
      <c r="B213" s="14" t="str">
        <f>IF(Tabla1[[#This Row],[Código_Actividad]]="","",CONCATENATE(Tabla1[[#This Row],[POA]],".",Tabla1[[#This Row],[SRS]],".",Tabla1[[#This Row],[AREA]],".",Tabla1[[#This Row],[TIPO]]))</f>
        <v/>
      </c>
      <c r="C213" s="14" t="str">
        <f>IF(Tabla1[[#This Row],[Código_Actividad]]="","",'[4]Formulario PPGR1'!#REF!)</f>
        <v/>
      </c>
      <c r="D213" s="14" t="str">
        <f>IF(Tabla1[[#This Row],[Código_Actividad]]="","",'[4]Formulario PPGR1'!#REF!)</f>
        <v/>
      </c>
      <c r="E213" s="14" t="str">
        <f>IF(Tabla1[[#This Row],[Código_Actividad]]="","",'[4]Formulario PPGR1'!#REF!)</f>
        <v/>
      </c>
      <c r="F213" s="14" t="str">
        <f>IF(Tabla1[[#This Row],[Código_Actividad]]="","",'[4]Formulario PPGR1'!#REF!)</f>
        <v/>
      </c>
      <c r="G213" s="281"/>
      <c r="H213" s="282"/>
      <c r="I213" s="282"/>
      <c r="J213" s="281"/>
      <c r="K213" s="283"/>
      <c r="L213" s="284">
        <f>+Tabla1[[#This Row],[Precio Unitario]]*Tabla1[[#This Row],[Cantidad de Insumos]]</f>
        <v>0</v>
      </c>
      <c r="M213" s="285"/>
      <c r="N213" s="282"/>
    </row>
    <row r="214" spans="2:14" ht="12.75" x14ac:dyDescent="0.2">
      <c r="B214" s="14" t="str">
        <f>IF(Tabla1[[#This Row],[Código_Actividad]]="","",CONCATENATE(Tabla1[[#This Row],[POA]],".",Tabla1[[#This Row],[SRS]],".",Tabla1[[#This Row],[AREA]],".",Tabla1[[#This Row],[TIPO]]))</f>
        <v/>
      </c>
      <c r="C214" s="14" t="str">
        <f>IF(Tabla1[[#This Row],[Código_Actividad]]="","",'[4]Formulario PPGR1'!#REF!)</f>
        <v/>
      </c>
      <c r="D214" s="14" t="str">
        <f>IF(Tabla1[[#This Row],[Código_Actividad]]="","",'[4]Formulario PPGR1'!#REF!)</f>
        <v/>
      </c>
      <c r="E214" s="14" t="str">
        <f>IF(Tabla1[[#This Row],[Código_Actividad]]="","",'[4]Formulario PPGR1'!#REF!)</f>
        <v/>
      </c>
      <c r="F214" s="14" t="str">
        <f>IF(Tabla1[[#This Row],[Código_Actividad]]="","",'[4]Formulario PPGR1'!#REF!)</f>
        <v/>
      </c>
      <c r="G214" s="281"/>
      <c r="H214" s="282"/>
      <c r="I214" s="282"/>
      <c r="J214" s="281"/>
      <c r="K214" s="283"/>
      <c r="L214" s="284">
        <f>+Tabla1[[#This Row],[Precio Unitario]]*Tabla1[[#This Row],[Cantidad de Insumos]]</f>
        <v>0</v>
      </c>
      <c r="M214" s="285"/>
      <c r="N214" s="282"/>
    </row>
    <row r="215" spans="2:14" s="56" customFormat="1" x14ac:dyDescent="0.25">
      <c r="G215" s="273"/>
      <c r="H215" s="273"/>
      <c r="I215" s="273"/>
      <c r="J215" s="273"/>
      <c r="K215" s="286"/>
      <c r="L215" s="273"/>
      <c r="M215" s="273"/>
      <c r="N215" s="273"/>
    </row>
    <row r="216" spans="2:14" s="56" customFormat="1" x14ac:dyDescent="0.25">
      <c r="G216" s="273"/>
      <c r="H216" s="273"/>
      <c r="I216" s="273"/>
      <c r="J216" s="273"/>
      <c r="K216" s="286"/>
      <c r="L216" s="273"/>
      <c r="M216" s="273"/>
      <c r="N216" s="273"/>
    </row>
    <row r="217" spans="2:14" s="56" customFormat="1" x14ac:dyDescent="0.25">
      <c r="G217" s="273"/>
      <c r="H217" s="273"/>
      <c r="I217" s="273"/>
      <c r="J217" s="273"/>
      <c r="K217" s="286"/>
      <c r="L217" s="273"/>
      <c r="M217" s="273"/>
      <c r="N217" s="273"/>
    </row>
    <row r="218" spans="2:14" s="56" customFormat="1" x14ac:dyDescent="0.25">
      <c r="G218" s="273"/>
      <c r="H218" s="273"/>
      <c r="I218" s="273"/>
      <c r="J218" s="273"/>
      <c r="K218" s="286"/>
      <c r="L218" s="273"/>
      <c r="M218" s="273"/>
      <c r="N218" s="273"/>
    </row>
    <row r="219" spans="2:14" s="56" customFormat="1" x14ac:dyDescent="0.25">
      <c r="G219" s="273"/>
      <c r="H219" s="273"/>
      <c r="I219" s="273"/>
      <c r="J219" s="273"/>
      <c r="K219" s="286"/>
      <c r="L219" s="273"/>
      <c r="M219" s="273"/>
      <c r="N219" s="273"/>
    </row>
    <row r="220" spans="2:14" s="56" customFormat="1" x14ac:dyDescent="0.25">
      <c r="G220" s="273"/>
      <c r="H220" s="273"/>
      <c r="I220" s="273"/>
      <c r="J220" s="273"/>
      <c r="K220" s="286"/>
      <c r="L220" s="273"/>
      <c r="M220" s="273"/>
      <c r="N220" s="273"/>
    </row>
    <row r="221" spans="2:14" s="56" customFormat="1" x14ac:dyDescent="0.25">
      <c r="G221" s="273"/>
      <c r="H221" s="273"/>
      <c r="I221" s="273"/>
      <c r="J221" s="273"/>
      <c r="K221" s="286"/>
      <c r="L221" s="273"/>
      <c r="M221" s="273"/>
      <c r="N221" s="273"/>
    </row>
    <row r="222" spans="2:14" s="56" customFormat="1" x14ac:dyDescent="0.25">
      <c r="G222" s="273"/>
      <c r="H222" s="273"/>
      <c r="I222" s="273"/>
      <c r="J222" s="273"/>
      <c r="K222" s="286"/>
      <c r="L222" s="273"/>
      <c r="M222" s="273"/>
      <c r="N222" s="273"/>
    </row>
    <row r="223" spans="2:14" s="56" customFormat="1" x14ac:dyDescent="0.25">
      <c r="G223" s="273"/>
      <c r="H223" s="273"/>
      <c r="I223" s="273"/>
      <c r="J223" s="273"/>
      <c r="K223" s="286"/>
      <c r="L223" s="273"/>
      <c r="M223" s="273"/>
      <c r="N223" s="273"/>
    </row>
    <row r="224" spans="2:14" s="56" customFormat="1" x14ac:dyDescent="0.25">
      <c r="G224" s="273"/>
      <c r="H224" s="273"/>
      <c r="I224" s="273"/>
      <c r="J224" s="273"/>
      <c r="K224" s="286"/>
      <c r="L224" s="273"/>
      <c r="M224" s="273"/>
      <c r="N224" s="273"/>
    </row>
    <row r="225" spans="7:14" s="56" customFormat="1" x14ac:dyDescent="0.25">
      <c r="G225" s="273"/>
      <c r="H225" s="273"/>
      <c r="I225" s="273"/>
      <c r="J225" s="273"/>
      <c r="K225" s="286"/>
      <c r="L225" s="273"/>
      <c r="M225" s="273"/>
      <c r="N225" s="273"/>
    </row>
    <row r="226" spans="7:14" s="56" customFormat="1" x14ac:dyDescent="0.25">
      <c r="G226" s="273"/>
      <c r="H226" s="273"/>
      <c r="I226" s="273"/>
      <c r="J226" s="273"/>
      <c r="K226" s="286"/>
      <c r="L226" s="273"/>
      <c r="M226" s="273"/>
      <c r="N226" s="273"/>
    </row>
    <row r="227" spans="7:14" s="56" customFormat="1" x14ac:dyDescent="0.25">
      <c r="G227" s="273"/>
      <c r="H227" s="273"/>
      <c r="I227" s="273"/>
      <c r="J227" s="273"/>
      <c r="K227" s="286"/>
      <c r="L227" s="273"/>
      <c r="M227" s="273"/>
      <c r="N227" s="273"/>
    </row>
    <row r="228" spans="7:14" s="56" customFormat="1" x14ac:dyDescent="0.25">
      <c r="G228" s="273"/>
      <c r="H228" s="273"/>
      <c r="I228" s="273"/>
      <c r="J228" s="273"/>
      <c r="K228" s="286"/>
      <c r="L228" s="273"/>
      <c r="M228" s="273"/>
      <c r="N228" s="273"/>
    </row>
    <row r="229" spans="7:14" s="56" customFormat="1" x14ac:dyDescent="0.25">
      <c r="G229" s="273"/>
      <c r="H229" s="273"/>
      <c r="I229" s="273"/>
      <c r="J229" s="273"/>
      <c r="K229" s="286"/>
      <c r="L229" s="273"/>
      <c r="M229" s="273"/>
      <c r="N229" s="273"/>
    </row>
    <row r="230" spans="7:14" s="56" customFormat="1" x14ac:dyDescent="0.25">
      <c r="G230" s="273"/>
      <c r="H230" s="273"/>
      <c r="I230" s="273"/>
      <c r="J230" s="273"/>
      <c r="K230" s="286"/>
      <c r="L230" s="273"/>
      <c r="M230" s="273"/>
      <c r="N230" s="273"/>
    </row>
    <row r="231" spans="7:14" s="56" customFormat="1" x14ac:dyDescent="0.25">
      <c r="G231" s="273"/>
      <c r="H231" s="273"/>
      <c r="I231" s="273"/>
      <c r="J231" s="273"/>
      <c r="K231" s="286"/>
      <c r="L231" s="273"/>
      <c r="M231" s="273"/>
      <c r="N231" s="273"/>
    </row>
    <row r="232" spans="7:14" s="56" customFormat="1" x14ac:dyDescent="0.25">
      <c r="G232" s="273"/>
      <c r="H232" s="273"/>
      <c r="I232" s="273"/>
      <c r="J232" s="273"/>
      <c r="K232" s="286"/>
      <c r="L232" s="273"/>
      <c r="M232" s="273"/>
      <c r="N232" s="273"/>
    </row>
    <row r="233" spans="7:14" s="56" customFormat="1" x14ac:dyDescent="0.25">
      <c r="G233" s="273"/>
      <c r="H233" s="273"/>
      <c r="I233" s="273"/>
      <c r="J233" s="273"/>
      <c r="K233" s="286"/>
      <c r="L233" s="273"/>
      <c r="M233" s="273"/>
      <c r="N233" s="273"/>
    </row>
    <row r="234" spans="7:14" s="56" customFormat="1" x14ac:dyDescent="0.25">
      <c r="G234" s="273"/>
      <c r="H234" s="273"/>
      <c r="I234" s="273"/>
      <c r="J234" s="273"/>
      <c r="K234" s="286"/>
      <c r="L234" s="273"/>
      <c r="M234" s="273"/>
      <c r="N234" s="273"/>
    </row>
    <row r="235" spans="7:14" s="56" customFormat="1" x14ac:dyDescent="0.25">
      <c r="G235" s="273"/>
      <c r="H235" s="273"/>
      <c r="I235" s="273"/>
      <c r="J235" s="273"/>
      <c r="K235" s="286"/>
      <c r="L235" s="273"/>
      <c r="M235" s="273"/>
      <c r="N235" s="273"/>
    </row>
    <row r="236" spans="7:14" s="56" customFormat="1" x14ac:dyDescent="0.25">
      <c r="G236" s="273"/>
      <c r="H236" s="273"/>
      <c r="I236" s="273"/>
      <c r="J236" s="273"/>
      <c r="K236" s="286"/>
      <c r="L236" s="273"/>
      <c r="M236" s="273"/>
      <c r="N236" s="273"/>
    </row>
    <row r="237" spans="7:14" s="56" customFormat="1" x14ac:dyDescent="0.25">
      <c r="G237" s="273"/>
      <c r="H237" s="273"/>
      <c r="I237" s="273"/>
      <c r="J237" s="273"/>
      <c r="K237" s="286"/>
      <c r="L237" s="273"/>
      <c r="M237" s="273"/>
      <c r="N237" s="273"/>
    </row>
    <row r="238" spans="7:14" s="56" customFormat="1" x14ac:dyDescent="0.25">
      <c r="G238" s="273"/>
      <c r="H238" s="273"/>
      <c r="I238" s="273"/>
      <c r="J238" s="273"/>
      <c r="K238" s="286"/>
      <c r="L238" s="273"/>
      <c r="M238" s="273"/>
      <c r="N238" s="273"/>
    </row>
    <row r="239" spans="7:14" s="56" customFormat="1" x14ac:dyDescent="0.25">
      <c r="G239" s="273"/>
      <c r="H239" s="273"/>
      <c r="I239" s="273"/>
      <c r="J239" s="273"/>
      <c r="K239" s="286"/>
      <c r="L239" s="273"/>
      <c r="M239" s="273"/>
      <c r="N239" s="273"/>
    </row>
    <row r="240" spans="7:14" s="56" customFormat="1" x14ac:dyDescent="0.25">
      <c r="G240" s="273"/>
      <c r="H240" s="273"/>
      <c r="I240" s="273"/>
      <c r="J240" s="273"/>
      <c r="K240" s="286"/>
      <c r="L240" s="273"/>
      <c r="M240" s="273"/>
      <c r="N240" s="273"/>
    </row>
    <row r="241" spans="7:14" s="56" customFormat="1" x14ac:dyDescent="0.25">
      <c r="G241" s="273"/>
      <c r="H241" s="273"/>
      <c r="I241" s="273"/>
      <c r="J241" s="273"/>
      <c r="K241" s="286"/>
      <c r="L241" s="273"/>
      <c r="M241" s="273"/>
      <c r="N241" s="273"/>
    </row>
    <row r="242" spans="7:14" s="56" customFormat="1" x14ac:dyDescent="0.25">
      <c r="G242" s="273"/>
      <c r="H242" s="273"/>
      <c r="I242" s="273"/>
      <c r="J242" s="273"/>
      <c r="K242" s="286"/>
      <c r="L242" s="273"/>
      <c r="M242" s="273"/>
      <c r="N242" s="273"/>
    </row>
    <row r="243" spans="7:14" s="56" customFormat="1" x14ac:dyDescent="0.25">
      <c r="G243" s="273"/>
      <c r="H243" s="273"/>
      <c r="I243" s="273"/>
      <c r="J243" s="273"/>
      <c r="K243" s="286"/>
      <c r="L243" s="273"/>
      <c r="M243" s="273"/>
      <c r="N243" s="273"/>
    </row>
    <row r="244" spans="7:14" s="56" customFormat="1" x14ac:dyDescent="0.25">
      <c r="G244" s="273"/>
      <c r="H244" s="273"/>
      <c r="I244" s="273"/>
      <c r="J244" s="273"/>
      <c r="K244" s="286"/>
      <c r="L244" s="273"/>
      <c r="M244" s="273"/>
      <c r="N244" s="273"/>
    </row>
    <row r="245" spans="7:14" s="56" customFormat="1" x14ac:dyDescent="0.25">
      <c r="G245" s="273"/>
      <c r="H245" s="273"/>
      <c r="I245" s="273"/>
      <c r="J245" s="273"/>
      <c r="K245" s="286"/>
      <c r="L245" s="273"/>
      <c r="M245" s="273"/>
      <c r="N245" s="273"/>
    </row>
    <row r="246" spans="7:14" s="56" customFormat="1" x14ac:dyDescent="0.25">
      <c r="G246" s="273"/>
      <c r="H246" s="273"/>
      <c r="I246" s="273"/>
      <c r="J246" s="273"/>
      <c r="K246" s="286"/>
      <c r="L246" s="273"/>
      <c r="M246" s="273"/>
      <c r="N246" s="273"/>
    </row>
    <row r="247" spans="7:14" s="56" customFormat="1" x14ac:dyDescent="0.25">
      <c r="G247" s="273"/>
      <c r="H247" s="273"/>
      <c r="I247" s="273"/>
      <c r="J247" s="273"/>
      <c r="K247" s="286"/>
      <c r="L247" s="273"/>
      <c r="M247" s="273"/>
      <c r="N247" s="273"/>
    </row>
    <row r="248" spans="7:14" s="56" customFormat="1" x14ac:dyDescent="0.25">
      <c r="G248" s="273"/>
      <c r="H248" s="273"/>
      <c r="I248" s="273"/>
      <c r="J248" s="273"/>
      <c r="K248" s="286"/>
      <c r="L248" s="273"/>
      <c r="M248" s="273"/>
      <c r="N248" s="273"/>
    </row>
    <row r="249" spans="7:14" s="56" customFormat="1" x14ac:dyDescent="0.25">
      <c r="G249" s="273"/>
      <c r="H249" s="273"/>
      <c r="I249" s="273"/>
      <c r="J249" s="273"/>
      <c r="K249" s="286"/>
      <c r="L249" s="273"/>
      <c r="M249" s="273"/>
      <c r="N249" s="273"/>
    </row>
    <row r="250" spans="7:14" s="56" customFormat="1" x14ac:dyDescent="0.25">
      <c r="G250" s="273"/>
      <c r="H250" s="273"/>
      <c r="I250" s="273"/>
      <c r="J250" s="273"/>
      <c r="K250" s="286"/>
      <c r="L250" s="273"/>
      <c r="M250" s="273"/>
      <c r="N250" s="273"/>
    </row>
    <row r="251" spans="7:14" s="56" customFormat="1" x14ac:dyDescent="0.25">
      <c r="G251" s="273"/>
      <c r="H251" s="273"/>
      <c r="I251" s="273"/>
      <c r="J251" s="273"/>
      <c r="K251" s="286"/>
      <c r="L251" s="273"/>
      <c r="M251" s="273"/>
      <c r="N251" s="273"/>
    </row>
    <row r="252" spans="7:14" s="56" customFormat="1" x14ac:dyDescent="0.25">
      <c r="G252" s="273"/>
      <c r="H252" s="273"/>
      <c r="I252" s="273"/>
      <c r="J252" s="273"/>
      <c r="K252" s="286"/>
      <c r="L252" s="273"/>
      <c r="M252" s="273"/>
      <c r="N252" s="273"/>
    </row>
    <row r="253" spans="7:14" s="56" customFormat="1" x14ac:dyDescent="0.25">
      <c r="G253" s="273"/>
      <c r="H253" s="273"/>
      <c r="I253" s="273"/>
      <c r="J253" s="273"/>
      <c r="K253" s="286"/>
      <c r="L253" s="273"/>
      <c r="M253" s="273"/>
      <c r="N253" s="273"/>
    </row>
    <row r="254" spans="7:14" s="56" customFormat="1" x14ac:dyDescent="0.25">
      <c r="G254" s="273"/>
      <c r="H254" s="273"/>
      <c r="I254" s="273"/>
      <c r="J254" s="273"/>
      <c r="K254" s="286"/>
      <c r="L254" s="273"/>
      <c r="M254" s="273"/>
      <c r="N254" s="273"/>
    </row>
    <row r="255" spans="7:14" s="56" customFormat="1" x14ac:dyDescent="0.25">
      <c r="G255" s="273"/>
      <c r="H255" s="273"/>
      <c r="I255" s="273"/>
      <c r="J255" s="273"/>
      <c r="K255" s="286"/>
      <c r="L255" s="273"/>
      <c r="M255" s="273"/>
      <c r="N255" s="273"/>
    </row>
    <row r="256" spans="7:14" s="56" customFormat="1" x14ac:dyDescent="0.25">
      <c r="G256" s="273"/>
      <c r="H256" s="273"/>
      <c r="I256" s="273"/>
      <c r="J256" s="273"/>
      <c r="K256" s="286"/>
      <c r="L256" s="273"/>
      <c r="M256" s="273"/>
      <c r="N256" s="273"/>
    </row>
    <row r="257" spans="7:14" s="56" customFormat="1" x14ac:dyDescent="0.25">
      <c r="G257" s="273"/>
      <c r="H257" s="273"/>
      <c r="I257" s="273"/>
      <c r="J257" s="273"/>
      <c r="K257" s="286"/>
      <c r="L257" s="273"/>
      <c r="M257" s="273"/>
      <c r="N257" s="273"/>
    </row>
    <row r="258" spans="7:14" s="56" customFormat="1" x14ac:dyDescent="0.25">
      <c r="G258" s="273"/>
      <c r="H258" s="273"/>
      <c r="I258" s="273"/>
      <c r="J258" s="273"/>
      <c r="K258" s="286"/>
      <c r="L258" s="273"/>
      <c r="M258" s="273"/>
      <c r="N258" s="273"/>
    </row>
    <row r="259" spans="7:14" s="56" customFormat="1" x14ac:dyDescent="0.25">
      <c r="G259" s="273"/>
      <c r="H259" s="273"/>
      <c r="I259" s="273"/>
      <c r="J259" s="273"/>
      <c r="K259" s="286"/>
      <c r="L259" s="273"/>
      <c r="M259" s="273"/>
      <c r="N259" s="273"/>
    </row>
    <row r="260" spans="7:14" s="56" customFormat="1" x14ac:dyDescent="0.25">
      <c r="G260" s="273"/>
      <c r="H260" s="273"/>
      <c r="I260" s="273"/>
      <c r="J260" s="273"/>
      <c r="K260" s="286"/>
      <c r="L260" s="273"/>
      <c r="M260" s="273"/>
      <c r="N260" s="273"/>
    </row>
    <row r="261" spans="7:14" s="56" customFormat="1" x14ac:dyDescent="0.25">
      <c r="G261" s="273"/>
      <c r="H261" s="273"/>
      <c r="I261" s="273"/>
      <c r="J261" s="273"/>
      <c r="K261" s="286"/>
      <c r="L261" s="273"/>
      <c r="M261" s="273"/>
      <c r="N261" s="273"/>
    </row>
    <row r="262" spans="7:14" s="56" customFormat="1" x14ac:dyDescent="0.25">
      <c r="G262" s="273"/>
      <c r="H262" s="273"/>
      <c r="I262" s="273"/>
      <c r="J262" s="273"/>
      <c r="K262" s="286"/>
      <c r="L262" s="273"/>
      <c r="M262" s="273"/>
      <c r="N262" s="273"/>
    </row>
    <row r="263" spans="7:14" s="56" customFormat="1" x14ac:dyDescent="0.25">
      <c r="G263" s="273"/>
      <c r="H263" s="273"/>
      <c r="I263" s="273"/>
      <c r="J263" s="273"/>
      <c r="K263" s="286"/>
      <c r="L263" s="273"/>
      <c r="M263" s="273"/>
      <c r="N263" s="273"/>
    </row>
    <row r="264" spans="7:14" s="56" customFormat="1" x14ac:dyDescent="0.25">
      <c r="G264" s="273"/>
      <c r="H264" s="273"/>
      <c r="I264" s="273"/>
      <c r="J264" s="273"/>
      <c r="K264" s="286"/>
      <c r="L264" s="273"/>
      <c r="M264" s="273"/>
      <c r="N264" s="273"/>
    </row>
    <row r="265" spans="7:14" s="56" customFormat="1" x14ac:dyDescent="0.25">
      <c r="G265" s="273"/>
      <c r="H265" s="273"/>
      <c r="I265" s="273"/>
      <c r="J265" s="273"/>
      <c r="K265" s="286"/>
      <c r="L265" s="273"/>
      <c r="M265" s="273"/>
      <c r="N265" s="273"/>
    </row>
    <row r="266" spans="7:14" s="56" customFormat="1" x14ac:dyDescent="0.25">
      <c r="G266" s="273"/>
      <c r="H266" s="273"/>
      <c r="I266" s="273"/>
      <c r="J266" s="273"/>
      <c r="K266" s="286"/>
      <c r="L266" s="273"/>
      <c r="M266" s="273"/>
      <c r="N266" s="273"/>
    </row>
    <row r="267" spans="7:14" s="56" customFormat="1" x14ac:dyDescent="0.25">
      <c r="G267" s="273"/>
      <c r="H267" s="273"/>
      <c r="I267" s="273"/>
      <c r="J267" s="273"/>
      <c r="K267" s="286"/>
      <c r="L267" s="273"/>
      <c r="M267" s="273"/>
      <c r="N267" s="273"/>
    </row>
    <row r="268" spans="7:14" s="56" customFormat="1" x14ac:dyDescent="0.25">
      <c r="G268" s="273"/>
      <c r="H268" s="273"/>
      <c r="I268" s="273"/>
      <c r="J268" s="273"/>
      <c r="K268" s="286"/>
      <c r="L268" s="273"/>
      <c r="M268" s="273"/>
      <c r="N268" s="273"/>
    </row>
    <row r="269" spans="7:14" s="56" customFormat="1" x14ac:dyDescent="0.25">
      <c r="G269" s="273"/>
      <c r="H269" s="273"/>
      <c r="I269" s="273"/>
      <c r="J269" s="273"/>
      <c r="K269" s="286"/>
      <c r="L269" s="273"/>
      <c r="M269" s="273"/>
      <c r="N269" s="273"/>
    </row>
    <row r="270" spans="7:14" s="56" customFormat="1" x14ac:dyDescent="0.25">
      <c r="G270" s="273"/>
      <c r="H270" s="273"/>
      <c r="I270" s="273"/>
      <c r="J270" s="273"/>
      <c r="K270" s="286"/>
      <c r="L270" s="273"/>
      <c r="M270" s="273"/>
      <c r="N270" s="273"/>
    </row>
    <row r="271" spans="7:14" s="56" customFormat="1" x14ac:dyDescent="0.25">
      <c r="G271" s="273"/>
      <c r="H271" s="273"/>
      <c r="I271" s="273"/>
      <c r="J271" s="273"/>
      <c r="K271" s="286"/>
      <c r="L271" s="273"/>
      <c r="M271" s="273"/>
      <c r="N271" s="273"/>
    </row>
    <row r="272" spans="7:14" s="56" customFormat="1" x14ac:dyDescent="0.25">
      <c r="G272" s="273"/>
      <c r="H272" s="273"/>
      <c r="I272" s="273"/>
      <c r="J272" s="273"/>
      <c r="K272" s="286"/>
      <c r="L272" s="273"/>
      <c r="M272" s="273"/>
      <c r="N272" s="273"/>
    </row>
    <row r="273" spans="7:14" s="56" customFormat="1" x14ac:dyDescent="0.25">
      <c r="G273" s="273"/>
      <c r="H273" s="273"/>
      <c r="I273" s="273"/>
      <c r="J273" s="273"/>
      <c r="K273" s="286"/>
      <c r="L273" s="273"/>
      <c r="M273" s="273"/>
      <c r="N273" s="273"/>
    </row>
    <row r="274" spans="7:14" s="56" customFormat="1" x14ac:dyDescent="0.25">
      <c r="G274" s="273"/>
      <c r="H274" s="273"/>
      <c r="I274" s="273"/>
      <c r="J274" s="273"/>
      <c r="K274" s="286"/>
      <c r="L274" s="273"/>
      <c r="M274" s="273"/>
      <c r="N274" s="273"/>
    </row>
    <row r="275" spans="7:14" s="56" customFormat="1" x14ac:dyDescent="0.25">
      <c r="G275" s="273"/>
      <c r="H275" s="273"/>
      <c r="I275" s="273"/>
      <c r="J275" s="273"/>
      <c r="K275" s="286"/>
      <c r="L275" s="273"/>
      <c r="M275" s="273"/>
      <c r="N275" s="273"/>
    </row>
    <row r="276" spans="7:14" s="56" customFormat="1" x14ac:dyDescent="0.25">
      <c r="G276" s="273"/>
      <c r="H276" s="273"/>
      <c r="I276" s="273"/>
      <c r="J276" s="273"/>
      <c r="K276" s="286"/>
      <c r="L276" s="273"/>
      <c r="M276" s="273"/>
      <c r="N276" s="273"/>
    </row>
    <row r="277" spans="7:14" s="56" customFormat="1" x14ac:dyDescent="0.25">
      <c r="G277" s="273"/>
      <c r="H277" s="273"/>
      <c r="I277" s="273"/>
      <c r="J277" s="273"/>
      <c r="K277" s="286"/>
      <c r="L277" s="273"/>
      <c r="M277" s="273"/>
      <c r="N277" s="273"/>
    </row>
    <row r="278" spans="7:14" s="56" customFormat="1" x14ac:dyDescent="0.25">
      <c r="G278" s="273"/>
      <c r="H278" s="273"/>
      <c r="I278" s="273"/>
      <c r="J278" s="273"/>
      <c r="K278" s="286"/>
      <c r="L278" s="273"/>
      <c r="M278" s="273"/>
      <c r="N278" s="273"/>
    </row>
    <row r="279" spans="7:14" s="56" customFormat="1" x14ac:dyDescent="0.25">
      <c r="G279" s="273"/>
      <c r="H279" s="273"/>
      <c r="I279" s="273"/>
      <c r="J279" s="273"/>
      <c r="K279" s="286"/>
      <c r="L279" s="273"/>
      <c r="M279" s="273"/>
      <c r="N279" s="273"/>
    </row>
    <row r="280" spans="7:14" s="56" customFormat="1" x14ac:dyDescent="0.25">
      <c r="G280" s="273"/>
      <c r="H280" s="273"/>
      <c r="I280" s="273"/>
      <c r="J280" s="273"/>
      <c r="K280" s="286"/>
      <c r="L280" s="273"/>
      <c r="M280" s="273"/>
      <c r="N280" s="273"/>
    </row>
    <row r="281" spans="7:14" s="56" customFormat="1" x14ac:dyDescent="0.25">
      <c r="G281" s="273"/>
      <c r="H281" s="273"/>
      <c r="I281" s="273"/>
      <c r="J281" s="273"/>
      <c r="K281" s="286"/>
      <c r="L281" s="273"/>
      <c r="M281" s="273"/>
      <c r="N281" s="273"/>
    </row>
    <row r="282" spans="7:14" s="56" customFormat="1" x14ac:dyDescent="0.25">
      <c r="G282" s="273"/>
      <c r="H282" s="273"/>
      <c r="I282" s="273"/>
      <c r="J282" s="273"/>
      <c r="K282" s="286"/>
      <c r="L282" s="273"/>
      <c r="M282" s="273"/>
      <c r="N282" s="273"/>
    </row>
    <row r="283" spans="7:14" s="56" customFormat="1" x14ac:dyDescent="0.25">
      <c r="G283" s="273"/>
      <c r="H283" s="273"/>
      <c r="I283" s="273"/>
      <c r="J283" s="273"/>
      <c r="K283" s="286"/>
      <c r="L283" s="273"/>
      <c r="M283" s="273"/>
      <c r="N283" s="273"/>
    </row>
    <row r="284" spans="7:14" s="56" customFormat="1" x14ac:dyDescent="0.25">
      <c r="G284" s="273"/>
      <c r="H284" s="273"/>
      <c r="I284" s="273"/>
      <c r="J284" s="273"/>
      <c r="K284" s="286"/>
      <c r="L284" s="273"/>
      <c r="M284" s="273"/>
      <c r="N284" s="273"/>
    </row>
    <row r="285" spans="7:14" s="56" customFormat="1" x14ac:dyDescent="0.25">
      <c r="G285" s="273"/>
      <c r="H285" s="273"/>
      <c r="I285" s="273"/>
      <c r="J285" s="273"/>
      <c r="K285" s="286"/>
      <c r="L285" s="273"/>
      <c r="M285" s="273"/>
      <c r="N285" s="273"/>
    </row>
    <row r="286" spans="7:14" s="56" customFormat="1" x14ac:dyDescent="0.25">
      <c r="G286" s="273"/>
      <c r="H286" s="273"/>
      <c r="I286" s="273"/>
      <c r="J286" s="273"/>
      <c r="K286" s="286"/>
      <c r="L286" s="273"/>
      <c r="M286" s="273"/>
      <c r="N286" s="273"/>
    </row>
    <row r="287" spans="7:14" s="56" customFormat="1" x14ac:dyDescent="0.25">
      <c r="G287" s="273"/>
      <c r="H287" s="273"/>
      <c r="I287" s="273"/>
      <c r="J287" s="273"/>
      <c r="K287" s="286"/>
      <c r="L287" s="273"/>
      <c r="M287" s="273"/>
      <c r="N287" s="273"/>
    </row>
    <row r="288" spans="7:14" s="56" customFormat="1" x14ac:dyDescent="0.25">
      <c r="G288" s="273"/>
      <c r="H288" s="273"/>
      <c r="I288" s="273"/>
      <c r="J288" s="273"/>
      <c r="K288" s="286"/>
      <c r="L288" s="273"/>
      <c r="M288" s="273"/>
      <c r="N288" s="273"/>
    </row>
    <row r="289" spans="7:14" s="56" customFormat="1" x14ac:dyDescent="0.25">
      <c r="G289" s="273"/>
      <c r="H289" s="273"/>
      <c r="I289" s="273"/>
      <c r="J289" s="273"/>
      <c r="K289" s="286"/>
      <c r="L289" s="273"/>
      <c r="M289" s="273"/>
      <c r="N289" s="273"/>
    </row>
    <row r="290" spans="7:14" s="56" customFormat="1" x14ac:dyDescent="0.25">
      <c r="G290" s="273"/>
      <c r="H290" s="273"/>
      <c r="I290" s="273"/>
      <c r="J290" s="273"/>
      <c r="K290" s="286"/>
      <c r="L290" s="273"/>
      <c r="M290" s="273"/>
      <c r="N290" s="273"/>
    </row>
    <row r="291" spans="7:14" s="56" customFormat="1" x14ac:dyDescent="0.25">
      <c r="G291" s="273"/>
      <c r="H291" s="273"/>
      <c r="I291" s="273"/>
      <c r="J291" s="273"/>
      <c r="K291" s="286"/>
      <c r="L291" s="273"/>
      <c r="M291" s="273"/>
      <c r="N291" s="273"/>
    </row>
    <row r="292" spans="7:14" s="56" customFormat="1" x14ac:dyDescent="0.25">
      <c r="G292" s="273"/>
      <c r="H292" s="273"/>
      <c r="I292" s="273"/>
      <c r="J292" s="273"/>
      <c r="K292" s="286"/>
      <c r="L292" s="273"/>
      <c r="M292" s="273"/>
      <c r="N292" s="273"/>
    </row>
    <row r="293" spans="7:14" s="56" customFormat="1" x14ac:dyDescent="0.25">
      <c r="G293" s="273"/>
      <c r="H293" s="273"/>
      <c r="I293" s="273"/>
      <c r="J293" s="273"/>
      <c r="K293" s="286"/>
      <c r="L293" s="273"/>
      <c r="M293" s="273"/>
      <c r="N293" s="273"/>
    </row>
    <row r="294" spans="7:14" s="56" customFormat="1" x14ac:dyDescent="0.25">
      <c r="G294" s="273"/>
      <c r="H294" s="273"/>
      <c r="I294" s="273"/>
      <c r="J294" s="273"/>
      <c r="K294" s="286"/>
      <c r="L294" s="273"/>
      <c r="M294" s="273"/>
      <c r="N294" s="273"/>
    </row>
    <row r="295" spans="7:14" s="56" customFormat="1" x14ac:dyDescent="0.25">
      <c r="G295" s="273"/>
      <c r="H295" s="273"/>
      <c r="I295" s="273"/>
      <c r="J295" s="273"/>
      <c r="K295" s="286"/>
      <c r="L295" s="273"/>
      <c r="M295" s="273"/>
      <c r="N295" s="273"/>
    </row>
    <row r="296" spans="7:14" s="56" customFormat="1" x14ac:dyDescent="0.25">
      <c r="G296" s="273"/>
      <c r="H296" s="273"/>
      <c r="I296" s="273"/>
      <c r="J296" s="273"/>
      <c r="K296" s="286"/>
      <c r="L296" s="273"/>
      <c r="M296" s="273"/>
      <c r="N296" s="273"/>
    </row>
    <row r="297" spans="7:14" s="56" customFormat="1" x14ac:dyDescent="0.25">
      <c r="G297" s="273"/>
      <c r="H297" s="273"/>
      <c r="I297" s="273"/>
      <c r="J297" s="273"/>
      <c r="K297" s="286"/>
      <c r="L297" s="273"/>
      <c r="M297" s="273"/>
      <c r="N297" s="273"/>
    </row>
    <row r="298" spans="7:14" s="56" customFormat="1" x14ac:dyDescent="0.25">
      <c r="G298" s="273"/>
      <c r="H298" s="273"/>
      <c r="I298" s="273"/>
      <c r="J298" s="273"/>
      <c r="K298" s="286"/>
      <c r="L298" s="273"/>
      <c r="M298" s="273"/>
      <c r="N298" s="273"/>
    </row>
    <row r="299" spans="7:14" s="56" customFormat="1" x14ac:dyDescent="0.25">
      <c r="G299" s="273"/>
      <c r="H299" s="273"/>
      <c r="I299" s="273"/>
      <c r="J299" s="273"/>
      <c r="K299" s="286"/>
      <c r="L299" s="273"/>
      <c r="M299" s="273"/>
      <c r="N299" s="273"/>
    </row>
    <row r="300" spans="7:14" s="56" customFormat="1" x14ac:dyDescent="0.25">
      <c r="G300" s="273"/>
      <c r="H300" s="273"/>
      <c r="I300" s="273"/>
      <c r="J300" s="273"/>
      <c r="K300" s="286"/>
      <c r="L300" s="273"/>
      <c r="M300" s="273"/>
      <c r="N300" s="273"/>
    </row>
    <row r="301" spans="7:14" s="56" customFormat="1" x14ac:dyDescent="0.25">
      <c r="G301" s="273"/>
      <c r="H301" s="273"/>
      <c r="I301" s="273"/>
      <c r="J301" s="273"/>
      <c r="K301" s="286"/>
      <c r="L301" s="273"/>
      <c r="M301" s="273"/>
      <c r="N301" s="273"/>
    </row>
    <row r="302" spans="7:14" s="56" customFormat="1" x14ac:dyDescent="0.25">
      <c r="G302" s="273"/>
      <c r="H302" s="273"/>
      <c r="I302" s="273"/>
      <c r="J302" s="273"/>
      <c r="K302" s="286"/>
      <c r="L302" s="273"/>
      <c r="M302" s="273"/>
      <c r="N302" s="273"/>
    </row>
    <row r="303" spans="7:14" s="56" customFormat="1" x14ac:dyDescent="0.25">
      <c r="G303" s="273"/>
      <c r="H303" s="273"/>
      <c r="I303" s="273"/>
      <c r="J303" s="273"/>
      <c r="K303" s="286"/>
      <c r="L303" s="273"/>
      <c r="M303" s="273"/>
      <c r="N303" s="273"/>
    </row>
    <row r="304" spans="7:14" s="56" customFormat="1" x14ac:dyDescent="0.25">
      <c r="G304" s="273"/>
      <c r="H304" s="273"/>
      <c r="I304" s="273"/>
      <c r="J304" s="273"/>
      <c r="K304" s="286"/>
      <c r="L304" s="273"/>
      <c r="M304" s="273"/>
      <c r="N304" s="273"/>
    </row>
    <row r="305" spans="7:14" s="56" customFormat="1" x14ac:dyDescent="0.25">
      <c r="G305" s="273"/>
      <c r="H305" s="273"/>
      <c r="I305" s="273"/>
      <c r="J305" s="273"/>
      <c r="K305" s="286"/>
      <c r="L305" s="273"/>
      <c r="M305" s="273"/>
      <c r="N305" s="273"/>
    </row>
    <row r="306" spans="7:14" s="56" customFormat="1" x14ac:dyDescent="0.25">
      <c r="G306" s="273"/>
      <c r="H306" s="273"/>
      <c r="I306" s="273"/>
      <c r="J306" s="273"/>
      <c r="K306" s="286"/>
      <c r="L306" s="273"/>
      <c r="M306" s="273"/>
      <c r="N306" s="273"/>
    </row>
    <row r="307" spans="7:14" s="56" customFormat="1" x14ac:dyDescent="0.25">
      <c r="G307" s="273"/>
      <c r="H307" s="273"/>
      <c r="I307" s="273"/>
      <c r="J307" s="273"/>
      <c r="K307" s="286"/>
      <c r="L307" s="273"/>
      <c r="M307" s="273"/>
      <c r="N307" s="273"/>
    </row>
    <row r="308" spans="7:14" s="56" customFormat="1" x14ac:dyDescent="0.25">
      <c r="G308" s="273"/>
      <c r="H308" s="273"/>
      <c r="I308" s="273"/>
      <c r="J308" s="273"/>
      <c r="K308" s="286"/>
      <c r="L308" s="273"/>
      <c r="M308" s="273"/>
      <c r="N308" s="273"/>
    </row>
    <row r="309" spans="7:14" s="56" customFormat="1" x14ac:dyDescent="0.25">
      <c r="G309" s="273"/>
      <c r="H309" s="273"/>
      <c r="I309" s="273"/>
      <c r="J309" s="273"/>
      <c r="K309" s="286"/>
      <c r="L309" s="273"/>
      <c r="M309" s="273"/>
      <c r="N309" s="273"/>
    </row>
    <row r="310" spans="7:14" s="56" customFormat="1" x14ac:dyDescent="0.25">
      <c r="G310" s="273"/>
      <c r="H310" s="273"/>
      <c r="I310" s="273"/>
      <c r="J310" s="273"/>
      <c r="K310" s="286"/>
      <c r="L310" s="273"/>
      <c r="M310" s="273"/>
      <c r="N310" s="273"/>
    </row>
    <row r="311" spans="7:14" s="56" customFormat="1" x14ac:dyDescent="0.25">
      <c r="G311" s="273"/>
      <c r="H311" s="273"/>
      <c r="I311" s="273"/>
      <c r="J311" s="273"/>
      <c r="K311" s="286"/>
      <c r="L311" s="273"/>
      <c r="M311" s="273"/>
      <c r="N311" s="273"/>
    </row>
    <row r="312" spans="7:14" s="56" customFormat="1" x14ac:dyDescent="0.25">
      <c r="G312" s="273"/>
      <c r="H312" s="273"/>
      <c r="I312" s="273"/>
      <c r="J312" s="273"/>
      <c r="K312" s="286"/>
      <c r="L312" s="273"/>
      <c r="M312" s="273"/>
      <c r="N312" s="273"/>
    </row>
    <row r="313" spans="7:14" s="56" customFormat="1" x14ac:dyDescent="0.25">
      <c r="G313" s="273"/>
      <c r="H313" s="273"/>
      <c r="I313" s="273"/>
      <c r="J313" s="273"/>
      <c r="K313" s="286"/>
      <c r="L313" s="273"/>
      <c r="M313" s="273"/>
      <c r="N313" s="273"/>
    </row>
    <row r="314" spans="7:14" s="56" customFormat="1" x14ac:dyDescent="0.25">
      <c r="G314" s="273"/>
      <c r="H314" s="273"/>
      <c r="I314" s="273"/>
      <c r="J314" s="273"/>
      <c r="K314" s="286"/>
      <c r="L314" s="273"/>
      <c r="M314" s="273"/>
      <c r="N314" s="273"/>
    </row>
    <row r="315" spans="7:14" s="56" customFormat="1" x14ac:dyDescent="0.25">
      <c r="G315" s="273"/>
      <c r="H315" s="273"/>
      <c r="I315" s="273"/>
      <c r="J315" s="273"/>
      <c r="K315" s="286"/>
      <c r="L315" s="273"/>
      <c r="M315" s="273"/>
      <c r="N315" s="273"/>
    </row>
    <row r="316" spans="7:14" s="56" customFormat="1" x14ac:dyDescent="0.25">
      <c r="G316" s="273"/>
      <c r="H316" s="273"/>
      <c r="I316" s="273"/>
      <c r="J316" s="273"/>
      <c r="K316" s="286"/>
      <c r="L316" s="273"/>
      <c r="M316" s="273"/>
      <c r="N316" s="273"/>
    </row>
    <row r="317" spans="7:14" s="56" customFormat="1" x14ac:dyDescent="0.25">
      <c r="G317" s="273"/>
      <c r="H317" s="273"/>
      <c r="I317" s="273"/>
      <c r="J317" s="273"/>
      <c r="K317" s="286"/>
      <c r="L317" s="273"/>
      <c r="M317" s="273"/>
      <c r="N317" s="273"/>
    </row>
    <row r="318" spans="7:14" s="56" customFormat="1" x14ac:dyDescent="0.25">
      <c r="G318" s="273"/>
      <c r="H318" s="273"/>
      <c r="I318" s="273"/>
      <c r="J318" s="273"/>
      <c r="K318" s="286"/>
      <c r="L318" s="273"/>
      <c r="M318" s="273"/>
      <c r="N318" s="273"/>
    </row>
    <row r="319" spans="7:14" s="56" customFormat="1" x14ac:dyDescent="0.25">
      <c r="G319" s="273"/>
      <c r="H319" s="273"/>
      <c r="I319" s="273"/>
      <c r="J319" s="273"/>
      <c r="K319" s="286"/>
      <c r="L319" s="273"/>
      <c r="M319" s="273"/>
      <c r="N319" s="273"/>
    </row>
    <row r="320" spans="7:14" s="56" customFormat="1" x14ac:dyDescent="0.25">
      <c r="G320" s="273"/>
      <c r="H320" s="273"/>
      <c r="I320" s="273"/>
      <c r="J320" s="273"/>
      <c r="K320" s="286"/>
      <c r="L320" s="273"/>
      <c r="M320" s="273"/>
      <c r="N320" s="273"/>
    </row>
    <row r="321" spans="7:14" s="56" customFormat="1" x14ac:dyDescent="0.25">
      <c r="G321" s="273"/>
      <c r="H321" s="273"/>
      <c r="I321" s="273"/>
      <c r="J321" s="273"/>
      <c r="K321" s="286"/>
      <c r="L321" s="273"/>
      <c r="M321" s="273"/>
      <c r="N321" s="273"/>
    </row>
    <row r="322" spans="7:14" s="56" customFormat="1" x14ac:dyDescent="0.25">
      <c r="G322" s="273"/>
      <c r="H322" s="273"/>
      <c r="I322" s="273"/>
      <c r="J322" s="273"/>
      <c r="K322" s="286"/>
      <c r="L322" s="273"/>
      <c r="M322" s="273"/>
      <c r="N322" s="273"/>
    </row>
    <row r="323" spans="7:14" s="56" customFormat="1" x14ac:dyDescent="0.25">
      <c r="G323" s="273"/>
      <c r="H323" s="273"/>
      <c r="I323" s="273"/>
      <c r="J323" s="273"/>
      <c r="K323" s="286"/>
      <c r="L323" s="273"/>
      <c r="M323" s="273"/>
      <c r="N323" s="273"/>
    </row>
    <row r="324" spans="7:14" s="56" customFormat="1" x14ac:dyDescent="0.25">
      <c r="G324" s="273"/>
      <c r="H324" s="273"/>
      <c r="I324" s="273"/>
      <c r="J324" s="273"/>
      <c r="K324" s="286"/>
      <c r="L324" s="273"/>
      <c r="M324" s="273"/>
      <c r="N324" s="273"/>
    </row>
    <row r="325" spans="7:14" s="56" customFormat="1" x14ac:dyDescent="0.25">
      <c r="G325" s="273"/>
      <c r="H325" s="273"/>
      <c r="I325" s="273"/>
      <c r="J325" s="273"/>
      <c r="K325" s="286"/>
      <c r="L325" s="273"/>
      <c r="M325" s="273"/>
      <c r="N325" s="273"/>
    </row>
    <row r="326" spans="7:14" s="56" customFormat="1" x14ac:dyDescent="0.25">
      <c r="G326" s="273"/>
      <c r="H326" s="273"/>
      <c r="I326" s="273"/>
      <c r="J326" s="273"/>
      <c r="K326" s="286"/>
      <c r="L326" s="273"/>
      <c r="M326" s="273"/>
      <c r="N326" s="273"/>
    </row>
    <row r="327" spans="7:14" s="56" customFormat="1" x14ac:dyDescent="0.25">
      <c r="G327" s="273"/>
      <c r="H327" s="273"/>
      <c r="I327" s="273"/>
      <c r="J327" s="273"/>
      <c r="K327" s="286"/>
      <c r="L327" s="273"/>
      <c r="M327" s="273"/>
      <c r="N327" s="273"/>
    </row>
    <row r="328" spans="7:14" s="56" customFormat="1" x14ac:dyDescent="0.25">
      <c r="G328" s="273"/>
      <c r="H328" s="273"/>
      <c r="I328" s="273"/>
      <c r="J328" s="273"/>
      <c r="K328" s="286"/>
      <c r="L328" s="273"/>
      <c r="M328" s="273"/>
      <c r="N328" s="273"/>
    </row>
    <row r="329" spans="7:14" s="56" customFormat="1" x14ac:dyDescent="0.25">
      <c r="G329" s="273"/>
      <c r="H329" s="273"/>
      <c r="I329" s="273"/>
      <c r="J329" s="273"/>
      <c r="K329" s="286"/>
      <c r="L329" s="273"/>
      <c r="M329" s="273"/>
      <c r="N329" s="273"/>
    </row>
    <row r="330" spans="7:14" s="56" customFormat="1" x14ac:dyDescent="0.25">
      <c r="G330" s="273"/>
      <c r="H330" s="273"/>
      <c r="I330" s="273"/>
      <c r="J330" s="273"/>
      <c r="K330" s="286"/>
      <c r="L330" s="273"/>
      <c r="M330" s="273"/>
      <c r="N330" s="273"/>
    </row>
    <row r="331" spans="7:14" s="56" customFormat="1" x14ac:dyDescent="0.25">
      <c r="G331" s="273"/>
      <c r="H331" s="273"/>
      <c r="I331" s="273"/>
      <c r="J331" s="273"/>
      <c r="K331" s="286"/>
      <c r="L331" s="273"/>
      <c r="M331" s="273"/>
      <c r="N331" s="273"/>
    </row>
    <row r="332" spans="7:14" s="56" customFormat="1" x14ac:dyDescent="0.25">
      <c r="G332" s="273"/>
      <c r="H332" s="273"/>
      <c r="I332" s="273"/>
      <c r="J332" s="273"/>
      <c r="K332" s="286"/>
      <c r="L332" s="273"/>
      <c r="M332" s="273"/>
      <c r="N332" s="273"/>
    </row>
    <row r="333" spans="7:14" s="56" customFormat="1" x14ac:dyDescent="0.25">
      <c r="G333" s="273"/>
      <c r="H333" s="273"/>
      <c r="I333" s="273"/>
      <c r="J333" s="273"/>
      <c r="K333" s="286"/>
      <c r="L333" s="273"/>
      <c r="M333" s="273"/>
      <c r="N333" s="273"/>
    </row>
    <row r="334" spans="7:14" s="56" customFormat="1" x14ac:dyDescent="0.25">
      <c r="G334" s="273"/>
      <c r="H334" s="273"/>
      <c r="I334" s="273"/>
      <c r="J334" s="273"/>
      <c r="K334" s="286"/>
      <c r="L334" s="273"/>
      <c r="M334" s="273"/>
      <c r="N334" s="273"/>
    </row>
    <row r="335" spans="7:14" s="56" customFormat="1" x14ac:dyDescent="0.25">
      <c r="G335" s="273"/>
      <c r="H335" s="273"/>
      <c r="I335" s="273"/>
      <c r="J335" s="273"/>
      <c r="K335" s="286"/>
      <c r="L335" s="273"/>
      <c r="M335" s="273"/>
      <c r="N335" s="273"/>
    </row>
    <row r="336" spans="7:14" s="56" customFormat="1" x14ac:dyDescent="0.25">
      <c r="G336" s="273"/>
      <c r="H336" s="273"/>
      <c r="I336" s="273"/>
      <c r="J336" s="273"/>
      <c r="K336" s="286"/>
      <c r="L336" s="273"/>
      <c r="M336" s="273"/>
      <c r="N336" s="273"/>
    </row>
    <row r="337" spans="7:14" s="56" customFormat="1" x14ac:dyDescent="0.25">
      <c r="G337" s="273"/>
      <c r="H337" s="273"/>
      <c r="I337" s="273"/>
      <c r="J337" s="273"/>
      <c r="K337" s="286"/>
      <c r="L337" s="273"/>
      <c r="M337" s="273"/>
      <c r="N337" s="273"/>
    </row>
    <row r="338" spans="7:14" s="56" customFormat="1" x14ac:dyDescent="0.25">
      <c r="G338" s="273"/>
      <c r="H338" s="273"/>
      <c r="I338" s="273"/>
      <c r="J338" s="273"/>
      <c r="K338" s="286"/>
      <c r="L338" s="273"/>
      <c r="M338" s="273"/>
      <c r="N338" s="273"/>
    </row>
    <row r="339" spans="7:14" s="56" customFormat="1" x14ac:dyDescent="0.25">
      <c r="G339" s="273"/>
      <c r="H339" s="273"/>
      <c r="I339" s="273"/>
      <c r="J339" s="273"/>
      <c r="K339" s="286"/>
      <c r="L339" s="273"/>
      <c r="M339" s="273"/>
      <c r="N339" s="273"/>
    </row>
    <row r="340" spans="7:14" s="56" customFormat="1" x14ac:dyDescent="0.25">
      <c r="G340" s="273"/>
      <c r="H340" s="273"/>
      <c r="I340" s="273"/>
      <c r="J340" s="273"/>
      <c r="K340" s="286"/>
      <c r="L340" s="273"/>
      <c r="M340" s="273"/>
      <c r="N340" s="273"/>
    </row>
    <row r="341" spans="7:14" s="56" customFormat="1" x14ac:dyDescent="0.25">
      <c r="G341" s="273"/>
      <c r="H341" s="273"/>
      <c r="I341" s="273"/>
      <c r="J341" s="273"/>
      <c r="K341" s="286"/>
      <c r="L341" s="273"/>
      <c r="M341" s="273"/>
      <c r="N341" s="273"/>
    </row>
    <row r="342" spans="7:14" s="56" customFormat="1" x14ac:dyDescent="0.25">
      <c r="G342" s="273"/>
      <c r="H342" s="273"/>
      <c r="I342" s="273"/>
      <c r="J342" s="273"/>
      <c r="K342" s="286"/>
      <c r="L342" s="273"/>
      <c r="M342" s="273"/>
      <c r="N342" s="273"/>
    </row>
    <row r="343" spans="7:14" s="56" customFormat="1" x14ac:dyDescent="0.25">
      <c r="G343" s="273"/>
      <c r="H343" s="273"/>
      <c r="I343" s="273"/>
      <c r="J343" s="273"/>
      <c r="K343" s="286"/>
      <c r="L343" s="273"/>
      <c r="M343" s="273"/>
      <c r="N343" s="273"/>
    </row>
    <row r="344" spans="7:14" s="56" customFormat="1" x14ac:dyDescent="0.25">
      <c r="G344" s="273"/>
      <c r="H344" s="273"/>
      <c r="I344" s="273"/>
      <c r="J344" s="273"/>
      <c r="K344" s="286"/>
      <c r="L344" s="273"/>
      <c r="M344" s="273"/>
      <c r="N344" s="273"/>
    </row>
    <row r="345" spans="7:14" s="56" customFormat="1" x14ac:dyDescent="0.25">
      <c r="G345" s="273"/>
      <c r="H345" s="273"/>
      <c r="I345" s="273"/>
      <c r="J345" s="273"/>
      <c r="K345" s="286"/>
      <c r="L345" s="273"/>
      <c r="M345" s="273"/>
      <c r="N345" s="273"/>
    </row>
    <row r="346" spans="7:14" s="56" customFormat="1" x14ac:dyDescent="0.25">
      <c r="G346" s="273"/>
      <c r="H346" s="273"/>
      <c r="I346" s="273"/>
      <c r="J346" s="273"/>
      <c r="K346" s="286"/>
      <c r="L346" s="273"/>
      <c r="M346" s="273"/>
      <c r="N346" s="273"/>
    </row>
    <row r="347" spans="7:14" s="56" customFormat="1" x14ac:dyDescent="0.25">
      <c r="G347" s="273"/>
      <c r="H347" s="273"/>
      <c r="I347" s="273"/>
      <c r="J347" s="273"/>
      <c r="K347" s="286"/>
      <c r="L347" s="273"/>
      <c r="M347" s="273"/>
      <c r="N347" s="273"/>
    </row>
    <row r="348" spans="7:14" s="56" customFormat="1" x14ac:dyDescent="0.25">
      <c r="G348" s="273"/>
      <c r="H348" s="273"/>
      <c r="I348" s="273"/>
      <c r="J348" s="273"/>
      <c r="K348" s="286"/>
      <c r="L348" s="273"/>
      <c r="M348" s="273"/>
      <c r="N348" s="273"/>
    </row>
    <row r="349" spans="7:14" s="56" customFormat="1" x14ac:dyDescent="0.25">
      <c r="G349" s="273"/>
      <c r="H349" s="273"/>
      <c r="I349" s="273"/>
      <c r="J349" s="273"/>
      <c r="K349" s="286"/>
      <c r="L349" s="273"/>
      <c r="M349" s="273"/>
      <c r="N349" s="273"/>
    </row>
    <row r="350" spans="7:14" s="56" customFormat="1" x14ac:dyDescent="0.25">
      <c r="G350" s="273"/>
      <c r="H350" s="273"/>
      <c r="I350" s="273"/>
      <c r="J350" s="273"/>
      <c r="K350" s="286"/>
      <c r="L350" s="273"/>
      <c r="M350" s="273"/>
      <c r="N350" s="273"/>
    </row>
    <row r="351" spans="7:14" s="56" customFormat="1" x14ac:dyDescent="0.25">
      <c r="G351" s="273"/>
      <c r="H351" s="273"/>
      <c r="I351" s="273"/>
      <c r="J351" s="273"/>
      <c r="K351" s="286"/>
      <c r="L351" s="273"/>
      <c r="M351" s="273"/>
      <c r="N351" s="273"/>
    </row>
    <row r="352" spans="7:14" s="56" customFormat="1" x14ac:dyDescent="0.25">
      <c r="G352" s="273"/>
      <c r="H352" s="273"/>
      <c r="I352" s="273"/>
      <c r="J352" s="273"/>
      <c r="K352" s="286"/>
      <c r="L352" s="273"/>
      <c r="M352" s="273"/>
      <c r="N352" s="273"/>
    </row>
    <row r="353" spans="7:14" s="56" customFormat="1" x14ac:dyDescent="0.25">
      <c r="G353" s="273"/>
      <c r="H353" s="273"/>
      <c r="I353" s="273"/>
      <c r="J353" s="273"/>
      <c r="K353" s="286"/>
      <c r="L353" s="273"/>
      <c r="M353" s="273"/>
      <c r="N353" s="273"/>
    </row>
    <row r="354" spans="7:14" s="56" customFormat="1" x14ac:dyDescent="0.25">
      <c r="G354" s="273"/>
      <c r="H354" s="273"/>
      <c r="I354" s="273"/>
      <c r="J354" s="273"/>
      <c r="K354" s="286"/>
      <c r="L354" s="273"/>
      <c r="M354" s="273"/>
      <c r="N354" s="273"/>
    </row>
    <row r="355" spans="7:14" s="56" customFormat="1" x14ac:dyDescent="0.25">
      <c r="G355" s="273"/>
      <c r="H355" s="273"/>
      <c r="I355" s="273"/>
      <c r="J355" s="273"/>
      <c r="K355" s="286"/>
      <c r="L355" s="273"/>
      <c r="M355" s="273"/>
      <c r="N355" s="273"/>
    </row>
    <row r="356" spans="7:14" s="56" customFormat="1" x14ac:dyDescent="0.25">
      <c r="G356" s="273"/>
      <c r="H356" s="273"/>
      <c r="I356" s="273"/>
      <c r="J356" s="273"/>
      <c r="K356" s="286"/>
      <c r="L356" s="273"/>
      <c r="M356" s="273"/>
      <c r="N356" s="273"/>
    </row>
    <row r="357" spans="7:14" s="56" customFormat="1" x14ac:dyDescent="0.25">
      <c r="G357" s="273"/>
      <c r="H357" s="273"/>
      <c r="I357" s="273"/>
      <c r="J357" s="273"/>
      <c r="K357" s="286"/>
      <c r="L357" s="273"/>
      <c r="M357" s="273"/>
      <c r="N357" s="273"/>
    </row>
    <row r="358" spans="7:14" s="56" customFormat="1" x14ac:dyDescent="0.25">
      <c r="G358" s="273"/>
      <c r="H358" s="273"/>
      <c r="I358" s="273"/>
      <c r="J358" s="273"/>
      <c r="K358" s="286"/>
      <c r="L358" s="273"/>
      <c r="M358" s="273"/>
      <c r="N358" s="273"/>
    </row>
    <row r="359" spans="7:14" s="56" customFormat="1" x14ac:dyDescent="0.25">
      <c r="G359" s="273"/>
      <c r="H359" s="273"/>
      <c r="I359" s="273"/>
      <c r="J359" s="273"/>
      <c r="K359" s="286"/>
      <c r="L359" s="273"/>
      <c r="M359" s="273"/>
      <c r="N359" s="273"/>
    </row>
    <row r="360" spans="7:14" s="56" customFormat="1" x14ac:dyDescent="0.25">
      <c r="G360" s="273"/>
      <c r="H360" s="273"/>
      <c r="I360" s="273"/>
      <c r="J360" s="273"/>
      <c r="K360" s="286"/>
      <c r="L360" s="273"/>
      <c r="M360" s="273"/>
      <c r="N360" s="273"/>
    </row>
    <row r="361" spans="7:14" s="56" customFormat="1" x14ac:dyDescent="0.25">
      <c r="G361" s="273"/>
      <c r="H361" s="273"/>
      <c r="I361" s="273"/>
      <c r="J361" s="273"/>
      <c r="K361" s="286"/>
      <c r="L361" s="273"/>
      <c r="M361" s="273"/>
      <c r="N361" s="273"/>
    </row>
    <row r="362" spans="7:14" s="56" customFormat="1" x14ac:dyDescent="0.25">
      <c r="G362" s="273"/>
      <c r="H362" s="273"/>
      <c r="I362" s="273"/>
      <c r="J362" s="273"/>
      <c r="K362" s="286"/>
      <c r="L362" s="273"/>
      <c r="M362" s="273"/>
      <c r="N362" s="273"/>
    </row>
    <row r="363" spans="7:14" s="56" customFormat="1" x14ac:dyDescent="0.25">
      <c r="G363" s="273"/>
      <c r="H363" s="273"/>
      <c r="I363" s="273"/>
      <c r="J363" s="273"/>
      <c r="K363" s="286"/>
      <c r="L363" s="273"/>
      <c r="M363" s="273"/>
      <c r="N363" s="273"/>
    </row>
    <row r="364" spans="7:14" s="56" customFormat="1" x14ac:dyDescent="0.25">
      <c r="G364" s="273"/>
      <c r="H364" s="273"/>
      <c r="I364" s="273"/>
      <c r="J364" s="273"/>
      <c r="K364" s="286"/>
      <c r="L364" s="273"/>
      <c r="M364" s="273"/>
      <c r="N364" s="273"/>
    </row>
    <row r="365" spans="7:14" s="56" customFormat="1" x14ac:dyDescent="0.25">
      <c r="G365" s="273"/>
      <c r="H365" s="273"/>
      <c r="I365" s="273"/>
      <c r="J365" s="273"/>
      <c r="K365" s="286"/>
      <c r="L365" s="273"/>
      <c r="M365" s="273"/>
      <c r="N365" s="273"/>
    </row>
    <row r="366" spans="7:14" s="56" customFormat="1" x14ac:dyDescent="0.25">
      <c r="G366" s="273"/>
      <c r="H366" s="273"/>
      <c r="I366" s="273"/>
      <c r="J366" s="273"/>
      <c r="K366" s="286"/>
      <c r="L366" s="273"/>
      <c r="M366" s="273"/>
      <c r="N366" s="273"/>
    </row>
    <row r="367" spans="7:14" s="56" customFormat="1" x14ac:dyDescent="0.25">
      <c r="G367" s="273"/>
      <c r="H367" s="273"/>
      <c r="I367" s="273"/>
      <c r="J367" s="273"/>
      <c r="K367" s="286"/>
      <c r="L367" s="273"/>
      <c r="M367" s="273"/>
      <c r="N367" s="273"/>
    </row>
    <row r="368" spans="7:14" s="56" customFormat="1" x14ac:dyDescent="0.25">
      <c r="G368" s="273"/>
      <c r="H368" s="273"/>
      <c r="I368" s="273"/>
      <c r="J368" s="273"/>
      <c r="K368" s="286"/>
      <c r="L368" s="273"/>
      <c r="M368" s="273"/>
      <c r="N368" s="273"/>
    </row>
    <row r="369" spans="2:14" s="56" customFormat="1" x14ac:dyDescent="0.25">
      <c r="G369" s="273"/>
      <c r="H369" s="273"/>
      <c r="I369" s="273"/>
      <c r="J369" s="273"/>
      <c r="K369" s="286"/>
      <c r="L369" s="273"/>
      <c r="M369" s="273"/>
      <c r="N369" s="273"/>
    </row>
    <row r="370" spans="2:14" s="56" customFormat="1" x14ac:dyDescent="0.25">
      <c r="G370" s="273"/>
      <c r="H370" s="273"/>
      <c r="I370" s="273"/>
      <c r="J370" s="273"/>
      <c r="K370" s="286"/>
      <c r="L370" s="273"/>
      <c r="M370" s="273"/>
      <c r="N370" s="273"/>
    </row>
    <row r="371" spans="2:14" s="56" customFormat="1" x14ac:dyDescent="0.25">
      <c r="G371" s="273"/>
      <c r="H371" s="273"/>
      <c r="I371" s="273"/>
      <c r="J371" s="273"/>
      <c r="K371" s="286"/>
      <c r="L371" s="273"/>
      <c r="M371" s="273"/>
      <c r="N371" s="273"/>
    </row>
    <row r="372" spans="2:14" s="56" customFormat="1" x14ac:dyDescent="0.25">
      <c r="G372" s="273"/>
      <c r="H372" s="273"/>
      <c r="I372" s="273"/>
      <c r="J372" s="273"/>
      <c r="K372" s="286"/>
      <c r="L372" s="273"/>
      <c r="M372" s="273"/>
      <c r="N372" s="273"/>
    </row>
    <row r="373" spans="2:14" s="56" customFormat="1" x14ac:dyDescent="0.25">
      <c r="G373" s="273"/>
      <c r="H373" s="273"/>
      <c r="I373" s="273"/>
      <c r="J373" s="273"/>
      <c r="K373" s="286"/>
      <c r="L373" s="273"/>
      <c r="M373" s="273"/>
      <c r="N373" s="273"/>
    </row>
    <row r="374" spans="2:14" s="56" customFormat="1" x14ac:dyDescent="0.25">
      <c r="G374" s="273"/>
      <c r="H374" s="273"/>
      <c r="I374" s="273"/>
      <c r="J374" s="273"/>
      <c r="K374" s="286"/>
      <c r="L374" s="273"/>
      <c r="M374" s="273"/>
      <c r="N374" s="273"/>
    </row>
    <row r="375" spans="2:14" s="56" customFormat="1" x14ac:dyDescent="0.25">
      <c r="G375" s="273"/>
      <c r="H375" s="273"/>
      <c r="I375" s="273"/>
      <c r="J375" s="273"/>
      <c r="K375" s="286"/>
      <c r="L375" s="273"/>
      <c r="M375" s="273"/>
      <c r="N375" s="273"/>
    </row>
    <row r="376" spans="2:14" s="56" customFormat="1" x14ac:dyDescent="0.25">
      <c r="G376" s="273"/>
      <c r="H376" s="273"/>
      <c r="I376" s="273"/>
      <c r="J376" s="273"/>
      <c r="K376" s="286"/>
      <c r="L376" s="273"/>
      <c r="M376" s="273"/>
      <c r="N376" s="273"/>
    </row>
    <row r="377" spans="2:14" s="56" customFormat="1" x14ac:dyDescent="0.25">
      <c r="G377" s="273"/>
      <c r="H377" s="273"/>
      <c r="I377" s="273"/>
      <c r="J377" s="273"/>
      <c r="K377" s="286"/>
      <c r="L377" s="273"/>
      <c r="M377" s="273"/>
      <c r="N377" s="273"/>
    </row>
    <row r="378" spans="2:14" s="56" customFormat="1" x14ac:dyDescent="0.25">
      <c r="B378"/>
      <c r="C378"/>
      <c r="D378"/>
      <c r="E378"/>
      <c r="F378"/>
      <c r="G378" s="273"/>
      <c r="H378" s="273"/>
      <c r="I378" s="273"/>
      <c r="J378" s="273"/>
      <c r="K378" s="286"/>
      <c r="L378" s="273"/>
      <c r="M378" s="273"/>
      <c r="N378" s="273"/>
    </row>
  </sheetData>
  <mergeCells count="5">
    <mergeCell ref="H6:N6"/>
    <mergeCell ref="J5:K5"/>
    <mergeCell ref="G2:P2"/>
    <mergeCell ref="G3:P3"/>
    <mergeCell ref="G4:P4"/>
  </mergeCells>
  <dataValidations count="2">
    <dataValidation type="list" allowBlank="1" showInputMessage="1" showErrorMessage="1" sqref="N8:N214" xr:uid="{00000000-0002-0000-0200-000000000000}">
      <formula1>$S$2:$S$4</formula1>
    </dataValidation>
    <dataValidation type="list" allowBlank="1" showInputMessage="1" showErrorMessage="1" sqref="G8:G214" xr:uid="{00000000-0002-0000-0200-000001000000}">
      <formula1>#REF!</formula1>
    </dataValidation>
  </dataValidations>
  <pageMargins left="0.7" right="0.7" top="0.75" bottom="0.75" header="0.3" footer="0.3"/>
  <pageSetup orientation="portrait"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73"/>
  <sheetViews>
    <sheetView showGridLines="0" zoomScale="110" zoomScaleNormal="110" workbookViewId="0">
      <selection activeCell="F31" sqref="F31"/>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42">
        <f>+PPNE1!B1</f>
        <v>0</v>
      </c>
      <c r="B1" s="443"/>
      <c r="C1" s="443"/>
      <c r="D1" s="443"/>
      <c r="E1" s="443"/>
      <c r="F1" s="443"/>
      <c r="G1" s="443"/>
    </row>
    <row r="2" spans="1:7" ht="15.75" x14ac:dyDescent="0.25">
      <c r="A2" s="444" t="str">
        <f>+PPNE1!B2</f>
        <v>Servicio Nacional de Salud</v>
      </c>
      <c r="B2" s="445"/>
      <c r="C2" s="445"/>
      <c r="D2" s="445"/>
      <c r="E2" s="445"/>
      <c r="F2" s="445"/>
      <c r="G2" s="445"/>
    </row>
    <row r="3" spans="1:7" x14ac:dyDescent="0.25">
      <c r="A3" s="446" t="str">
        <f>+PPNE1!B3</f>
        <v>Dirección de Planificación y Desarrollo</v>
      </c>
      <c r="B3" s="447"/>
      <c r="C3" s="447"/>
      <c r="D3" s="447"/>
      <c r="E3" s="447"/>
      <c r="F3" s="447"/>
      <c r="G3" s="447"/>
    </row>
    <row r="4" spans="1:7" ht="12.75" x14ac:dyDescent="0.2">
      <c r="A4" s="448" t="s">
        <v>54</v>
      </c>
      <c r="B4" s="449"/>
      <c r="C4" s="449"/>
      <c r="D4" s="449"/>
      <c r="E4" s="449"/>
      <c r="F4" s="449"/>
      <c r="G4" s="449"/>
    </row>
    <row r="5" spans="1:7" ht="12.75" x14ac:dyDescent="0.2">
      <c r="A5" s="448">
        <f>+PPNE1!C5</f>
        <v>2023</v>
      </c>
      <c r="B5" s="449"/>
      <c r="C5" s="449"/>
      <c r="D5" s="449"/>
      <c r="E5" s="449"/>
      <c r="F5" s="449"/>
      <c r="G5" s="449"/>
    </row>
    <row r="6" spans="1:7" ht="12.75" x14ac:dyDescent="0.2">
      <c r="A6" s="15" t="s">
        <v>222</v>
      </c>
      <c r="B6" s="5"/>
      <c r="C6" s="5"/>
      <c r="D6" s="5"/>
      <c r="E6" s="450" t="str">
        <f>+PPNE1!B6</f>
        <v>Metropolitano</v>
      </c>
      <c r="F6" s="450"/>
      <c r="G6" s="450"/>
    </row>
    <row r="7" spans="1:7" ht="12.75" x14ac:dyDescent="0.2">
      <c r="A7" s="18" t="s">
        <v>931</v>
      </c>
      <c r="B7" s="19"/>
      <c r="C7" s="19"/>
      <c r="D7" s="16"/>
      <c r="E7" s="441" t="str">
        <f>+PPNE1!B7</f>
        <v xml:space="preserve">Hospital Universitario Maternidad Nuestra Señora de la Altagacia </v>
      </c>
      <c r="F7" s="441"/>
      <c r="G7" s="441"/>
    </row>
    <row r="8" spans="1:7" ht="48" customHeight="1" x14ac:dyDescent="0.2">
      <c r="A8" s="297" t="s">
        <v>1009</v>
      </c>
      <c r="B8" s="297" t="s">
        <v>1010</v>
      </c>
      <c r="C8" s="297" t="s">
        <v>4</v>
      </c>
      <c r="D8" s="297" t="s">
        <v>27</v>
      </c>
      <c r="E8" s="298" t="s">
        <v>230</v>
      </c>
      <c r="F8" s="317" t="s">
        <v>238</v>
      </c>
      <c r="G8" s="317" t="s">
        <v>26</v>
      </c>
    </row>
    <row r="9" spans="1:7" ht="12.75" x14ac:dyDescent="0.2">
      <c r="A9" s="299">
        <v>3</v>
      </c>
      <c r="B9" s="300"/>
      <c r="C9" s="300"/>
      <c r="D9" s="300"/>
      <c r="E9" s="301" t="s">
        <v>231</v>
      </c>
      <c r="F9" s="318">
        <f>+F10</f>
        <v>0</v>
      </c>
      <c r="G9" s="319">
        <f>G10</f>
        <v>0</v>
      </c>
    </row>
    <row r="10" spans="1:7" ht="12.75" x14ac:dyDescent="0.2">
      <c r="A10" s="302"/>
      <c r="B10" s="302">
        <v>31</v>
      </c>
      <c r="C10" s="303"/>
      <c r="D10" s="303"/>
      <c r="E10" s="304" t="s">
        <v>1011</v>
      </c>
      <c r="F10" s="320">
        <f>SUM(F11:F11)</f>
        <v>0</v>
      </c>
      <c r="G10" s="321">
        <f>G11</f>
        <v>0</v>
      </c>
    </row>
    <row r="11" spans="1:7" ht="12.75" x14ac:dyDescent="0.2">
      <c r="A11" s="305"/>
      <c r="B11" s="305"/>
      <c r="C11" s="305">
        <v>312</v>
      </c>
      <c r="D11" s="306"/>
      <c r="E11" s="307" t="s">
        <v>1012</v>
      </c>
      <c r="F11" s="322">
        <v>0</v>
      </c>
      <c r="G11" s="323">
        <f>IFERROR(F11/$F$31*100,"0.00")</f>
        <v>0</v>
      </c>
    </row>
    <row r="12" spans="1:7" ht="12.75" x14ac:dyDescent="0.2">
      <c r="A12" s="308">
        <v>4</v>
      </c>
      <c r="B12" s="309"/>
      <c r="C12" s="309"/>
      <c r="D12" s="309"/>
      <c r="E12" s="310" t="s">
        <v>1013</v>
      </c>
      <c r="F12" s="324">
        <f>+F13+F19</f>
        <v>794699026.83000004</v>
      </c>
      <c r="G12" s="324">
        <f>G13+G19</f>
        <v>85.356544710814205</v>
      </c>
    </row>
    <row r="13" spans="1:7" ht="12.75" x14ac:dyDescent="0.2">
      <c r="A13" s="302"/>
      <c r="B13" s="302">
        <v>41</v>
      </c>
      <c r="C13" s="1"/>
      <c r="D13" s="303"/>
      <c r="E13" s="311" t="s">
        <v>263</v>
      </c>
      <c r="F13" s="320">
        <f>SUM(F15:F18)</f>
        <v>784699026.83000004</v>
      </c>
      <c r="G13" s="325">
        <f>SUM(G15:G18)</f>
        <v>84.282470856070788</v>
      </c>
    </row>
    <row r="14" spans="1:7" ht="24" x14ac:dyDescent="0.2">
      <c r="A14" s="302"/>
      <c r="B14" s="302"/>
      <c r="C14" s="302">
        <v>413</v>
      </c>
      <c r="D14" s="303"/>
      <c r="E14" s="311" t="s">
        <v>1014</v>
      </c>
      <c r="F14" s="320">
        <f>SUM(F16:F19)</f>
        <v>113840650</v>
      </c>
      <c r="G14" s="325">
        <f>SUM(G16:G19)</f>
        <v>12.227326577199641</v>
      </c>
    </row>
    <row r="15" spans="1:7" ht="12.75" x14ac:dyDescent="0.2">
      <c r="A15" s="305"/>
      <c r="B15" s="305"/>
      <c r="C15" s="305">
        <v>413</v>
      </c>
      <c r="D15" s="306" t="s">
        <v>1015</v>
      </c>
      <c r="E15" s="307" t="s">
        <v>292</v>
      </c>
      <c r="F15" s="322">
        <v>680858376.83000004</v>
      </c>
      <c r="G15" s="323">
        <f>IFERROR(F15/$F$31*100,"0.00")</f>
        <v>73.129218133614557</v>
      </c>
    </row>
    <row r="16" spans="1:7" ht="12.75" x14ac:dyDescent="0.2">
      <c r="A16" s="305"/>
      <c r="B16" s="305"/>
      <c r="C16" s="305">
        <v>413</v>
      </c>
      <c r="D16" s="306" t="s">
        <v>1016</v>
      </c>
      <c r="E16" s="307" t="s">
        <v>232</v>
      </c>
      <c r="F16" s="322">
        <v>78840650</v>
      </c>
      <c r="G16" s="323">
        <f>IFERROR(F16/$F$31*100,"0.00")</f>
        <v>8.4680680855976735</v>
      </c>
    </row>
    <row r="17" spans="1:7" ht="12.75" x14ac:dyDescent="0.2">
      <c r="A17" s="305"/>
      <c r="B17" s="305"/>
      <c r="C17" s="305">
        <v>413</v>
      </c>
      <c r="D17" s="306" t="s">
        <v>1017</v>
      </c>
      <c r="E17" s="307" t="s">
        <v>1018</v>
      </c>
      <c r="F17" s="322">
        <v>25000000</v>
      </c>
      <c r="G17" s="323">
        <f>IFERROR(F17/$F$31*100,"0.00")</f>
        <v>2.6851846368585481</v>
      </c>
    </row>
    <row r="18" spans="1:7" ht="24" x14ac:dyDescent="0.2">
      <c r="A18" s="305"/>
      <c r="B18" s="305"/>
      <c r="C18" s="305">
        <v>414</v>
      </c>
      <c r="D18" s="306"/>
      <c r="E18" s="312" t="s">
        <v>1019</v>
      </c>
      <c r="F18" s="322">
        <v>0</v>
      </c>
      <c r="G18" s="323">
        <f>IFERROR(F18/$F$31*100,"0.00")</f>
        <v>0</v>
      </c>
    </row>
    <row r="19" spans="1:7" ht="12.75" x14ac:dyDescent="0.2">
      <c r="A19" s="302"/>
      <c r="B19" s="302">
        <v>42</v>
      </c>
      <c r="C19" s="302"/>
      <c r="D19" s="303"/>
      <c r="E19" s="304" t="s">
        <v>1020</v>
      </c>
      <c r="F19" s="320">
        <f>SUM(F21:F22)</f>
        <v>10000000</v>
      </c>
      <c r="G19" s="325">
        <f>G21+G22</f>
        <v>1.0740738547434192</v>
      </c>
    </row>
    <row r="20" spans="1:7" ht="24" x14ac:dyDescent="0.2">
      <c r="A20" s="302"/>
      <c r="B20" s="302"/>
      <c r="C20" s="302">
        <v>423</v>
      </c>
      <c r="D20" s="303"/>
      <c r="E20" s="304" t="s">
        <v>1021</v>
      </c>
      <c r="F20" s="320">
        <f>+F21+F22</f>
        <v>10000000</v>
      </c>
      <c r="G20" s="323">
        <f>+G21+G22</f>
        <v>1.0740738547434192</v>
      </c>
    </row>
    <row r="21" spans="1:7" ht="12.75" x14ac:dyDescent="0.2">
      <c r="A21" s="305"/>
      <c r="B21" s="305"/>
      <c r="C21" s="305">
        <v>423</v>
      </c>
      <c r="D21" s="306" t="s">
        <v>1015</v>
      </c>
      <c r="E21" s="307" t="s">
        <v>293</v>
      </c>
      <c r="F21" s="322">
        <v>10000000</v>
      </c>
      <c r="G21" s="323">
        <f>IFERROR(F21/$F$31*100,"0.00")</f>
        <v>1.0740738547434192</v>
      </c>
    </row>
    <row r="22" spans="1:7" ht="12.75" x14ac:dyDescent="0.2">
      <c r="A22" s="305"/>
      <c r="B22" s="305"/>
      <c r="C22" s="305">
        <v>423</v>
      </c>
      <c r="D22" s="306" t="s">
        <v>1016</v>
      </c>
      <c r="E22" s="307" t="s">
        <v>294</v>
      </c>
      <c r="F22" s="322">
        <v>0</v>
      </c>
      <c r="G22" s="323">
        <f>IFERROR(F22/$F$31*100,"0.00")</f>
        <v>0</v>
      </c>
    </row>
    <row r="23" spans="1:7" ht="12.75" x14ac:dyDescent="0.2">
      <c r="A23" s="308">
        <v>5</v>
      </c>
      <c r="B23" s="309"/>
      <c r="C23" s="309"/>
      <c r="D23" s="309"/>
      <c r="E23" s="310" t="s">
        <v>1022</v>
      </c>
      <c r="F23" s="324">
        <f>+F24</f>
        <v>136335646.05000001</v>
      </c>
      <c r="G23" s="324">
        <f>G24</f>
        <v>14.643455289185789</v>
      </c>
    </row>
    <row r="24" spans="1:7" ht="12.75" x14ac:dyDescent="0.2">
      <c r="A24" s="302"/>
      <c r="B24" s="302">
        <v>51</v>
      </c>
      <c r="C24" s="302"/>
      <c r="D24" s="303"/>
      <c r="E24" s="311" t="s">
        <v>1023</v>
      </c>
      <c r="F24" s="320">
        <f>F25</f>
        <v>136335646.05000001</v>
      </c>
      <c r="G24" s="323">
        <f>G25</f>
        <v>14.643455289185789</v>
      </c>
    </row>
    <row r="25" spans="1:7" ht="12.75" x14ac:dyDescent="0.2">
      <c r="A25" s="302"/>
      <c r="B25" s="302"/>
      <c r="C25" s="302">
        <v>512</v>
      </c>
      <c r="D25" s="303"/>
      <c r="E25" s="311" t="s">
        <v>1024</v>
      </c>
      <c r="F25" s="320">
        <f>F26</f>
        <v>136335646.05000001</v>
      </c>
      <c r="G25" s="323">
        <f>G26</f>
        <v>14.643455289185789</v>
      </c>
    </row>
    <row r="26" spans="1:7" ht="12.75" x14ac:dyDescent="0.2">
      <c r="A26" s="302"/>
      <c r="B26" s="302"/>
      <c r="C26" s="305">
        <v>512</v>
      </c>
      <c r="D26" s="313" t="s">
        <v>1025</v>
      </c>
      <c r="E26" s="314" t="s">
        <v>1026</v>
      </c>
      <c r="F26" s="326">
        <f>+F27+F28+F29+F30</f>
        <v>136335646.05000001</v>
      </c>
      <c r="G26" s="323">
        <f>+G27+G28+G29+G30</f>
        <v>14.643455289185789</v>
      </c>
    </row>
    <row r="27" spans="1:7" ht="24" x14ac:dyDescent="0.2">
      <c r="A27" s="306"/>
      <c r="B27" s="305"/>
      <c r="C27" s="305">
        <v>513</v>
      </c>
      <c r="D27" s="306"/>
      <c r="E27" s="314" t="s">
        <v>233</v>
      </c>
      <c r="F27" s="322">
        <v>77752396.650000006</v>
      </c>
      <c r="G27" s="323">
        <f>IFERROR(F27/$F$31*100,"0.00")</f>
        <v>8.3511816385404813</v>
      </c>
    </row>
    <row r="28" spans="1:7" ht="24" x14ac:dyDescent="0.2">
      <c r="A28" s="306"/>
      <c r="B28" s="306"/>
      <c r="C28" s="305">
        <v>512</v>
      </c>
      <c r="D28" s="306"/>
      <c r="E28" s="314" t="s">
        <v>234</v>
      </c>
      <c r="F28" s="322">
        <v>20842906.239999998</v>
      </c>
      <c r="G28" s="323">
        <f>IFERROR(F28/$F$31*100,"0.00")</f>
        <v>2.2386820649252464</v>
      </c>
    </row>
    <row r="29" spans="1:7" ht="24" x14ac:dyDescent="0.2">
      <c r="A29" s="306"/>
      <c r="B29" s="306"/>
      <c r="C29" s="305">
        <v>512</v>
      </c>
      <c r="D29" s="306"/>
      <c r="E29" s="314" t="s">
        <v>235</v>
      </c>
      <c r="F29" s="322">
        <v>35440343.159999996</v>
      </c>
      <c r="G29" s="323">
        <f>IFERROR(F29/$F$31*100,"0.00")</f>
        <v>3.8065545991290763</v>
      </c>
    </row>
    <row r="30" spans="1:7" ht="12.75" x14ac:dyDescent="0.2">
      <c r="A30" s="306"/>
      <c r="B30" s="306"/>
      <c r="C30" s="305">
        <v>512</v>
      </c>
      <c r="D30" s="306"/>
      <c r="E30" s="314" t="s">
        <v>236</v>
      </c>
      <c r="F30" s="322">
        <v>2300000</v>
      </c>
      <c r="G30" s="323">
        <f>IFERROR(F30/$F$31*100,"0.00")</f>
        <v>0.24703698659098638</v>
      </c>
    </row>
    <row r="31" spans="1:7" s="56" customFormat="1" ht="12.75" x14ac:dyDescent="0.2">
      <c r="A31" s="315"/>
      <c r="B31" s="315"/>
      <c r="C31" s="315"/>
      <c r="D31" s="315"/>
      <c r="E31" s="316" t="s">
        <v>237</v>
      </c>
      <c r="F31" s="327">
        <f>+F23+F12+F9</f>
        <v>931034672.88000011</v>
      </c>
      <c r="G31" s="327">
        <f>+G23+G12+G9</f>
        <v>100</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88"/>
  <sheetViews>
    <sheetView showGridLines="0" topLeftCell="G12" zoomScaleNormal="100" workbookViewId="0">
      <selection activeCell="N18" sqref="N18"/>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462">
        <f>+PPNE1!B1</f>
        <v>0</v>
      </c>
      <c r="B1" s="463"/>
      <c r="C1" s="463"/>
      <c r="D1" s="463"/>
      <c r="E1" s="463"/>
      <c r="F1" s="463"/>
      <c r="G1" s="463"/>
      <c r="H1" s="463"/>
      <c r="I1" s="463"/>
      <c r="J1" s="463"/>
      <c r="K1" s="463"/>
      <c r="L1" s="463"/>
      <c r="M1" s="463"/>
      <c r="N1" s="463"/>
      <c r="O1" s="464"/>
    </row>
    <row r="2" spans="1:15" ht="15.75" customHeight="1" x14ac:dyDescent="0.25">
      <c r="A2" s="465" t="s">
        <v>278</v>
      </c>
      <c r="B2" s="445"/>
      <c r="C2" s="445"/>
      <c r="D2" s="445"/>
      <c r="E2" s="445"/>
      <c r="F2" s="445"/>
      <c r="G2" s="445"/>
      <c r="H2" s="445"/>
      <c r="I2" s="445"/>
      <c r="J2" s="445"/>
      <c r="K2" s="445"/>
      <c r="L2" s="445"/>
      <c r="M2" s="445"/>
      <c r="N2" s="445"/>
      <c r="O2" s="466"/>
    </row>
    <row r="3" spans="1:15" ht="15.75" customHeight="1" x14ac:dyDescent="0.25">
      <c r="A3" s="467" t="s">
        <v>279</v>
      </c>
      <c r="B3" s="447"/>
      <c r="C3" s="447"/>
      <c r="D3" s="447"/>
      <c r="E3" s="447"/>
      <c r="F3" s="447"/>
      <c r="G3" s="447"/>
      <c r="H3" s="447"/>
      <c r="I3" s="447"/>
      <c r="J3" s="447"/>
      <c r="K3" s="447"/>
      <c r="L3" s="447"/>
      <c r="M3" s="447"/>
      <c r="N3" s="447"/>
      <c r="O3" s="468"/>
    </row>
    <row r="4" spans="1:15" ht="15.75" customHeight="1" x14ac:dyDescent="0.2">
      <c r="A4" s="448" t="s">
        <v>61</v>
      </c>
      <c r="B4" s="449"/>
      <c r="C4" s="449"/>
      <c r="D4" s="449"/>
      <c r="E4" s="449"/>
      <c r="F4" s="449"/>
      <c r="G4" s="449"/>
      <c r="H4" s="449"/>
      <c r="I4" s="449"/>
      <c r="J4" s="449"/>
      <c r="K4" s="449"/>
      <c r="L4" s="449"/>
      <c r="M4" s="449"/>
      <c r="N4" s="449"/>
      <c r="O4" s="469"/>
    </row>
    <row r="5" spans="1:15" ht="15.75" customHeight="1" x14ac:dyDescent="0.2">
      <c r="A5" s="448">
        <f>+PPNE1!C5</f>
        <v>2023</v>
      </c>
      <c r="B5" s="449"/>
      <c r="C5" s="449"/>
      <c r="D5" s="449"/>
      <c r="E5" s="449"/>
      <c r="F5" s="449"/>
      <c r="G5" s="449"/>
      <c r="H5" s="449"/>
      <c r="I5" s="449"/>
      <c r="J5" s="449"/>
      <c r="K5" s="449"/>
      <c r="L5" s="449"/>
      <c r="M5" s="449"/>
      <c r="N5" s="449"/>
      <c r="O5" s="469"/>
    </row>
    <row r="6" spans="1:15" ht="15.75" customHeight="1" x14ac:dyDescent="0.2">
      <c r="A6" s="15" t="s">
        <v>222</v>
      </c>
      <c r="B6" s="5"/>
      <c r="C6" s="5"/>
      <c r="D6" s="5"/>
      <c r="E6" s="5"/>
      <c r="F6" s="450" t="str">
        <f>+PPNE1!B6</f>
        <v>Metropolitano</v>
      </c>
      <c r="G6" s="450"/>
      <c r="H6" s="450"/>
      <c r="I6" s="450"/>
      <c r="J6" s="450"/>
      <c r="K6" s="450"/>
      <c r="L6" s="450"/>
      <c r="M6" s="450"/>
      <c r="N6" s="450"/>
      <c r="O6" s="452"/>
    </row>
    <row r="7" spans="1:15" ht="15.75" customHeight="1" x14ac:dyDescent="0.2">
      <c r="A7" s="18" t="s">
        <v>221</v>
      </c>
      <c r="B7" s="19"/>
      <c r="C7" s="19"/>
      <c r="D7" s="16"/>
      <c r="E7" s="19"/>
      <c r="F7" s="453" t="str">
        <f>+PPNE1!B7</f>
        <v xml:space="preserve">Hospital Universitario Maternidad Nuestra Señora de la Altagacia </v>
      </c>
      <c r="G7" s="453"/>
      <c r="H7" s="453"/>
      <c r="I7" s="453"/>
      <c r="J7" s="453"/>
      <c r="K7" s="453"/>
      <c r="L7" s="453"/>
      <c r="M7" s="453"/>
      <c r="N7" s="453"/>
      <c r="O7" s="454"/>
    </row>
    <row r="8" spans="1:15" ht="15.75" customHeight="1" x14ac:dyDescent="0.2">
      <c r="A8" s="22" t="s">
        <v>54</v>
      </c>
      <c r="B8" s="23"/>
      <c r="C8" s="23"/>
      <c r="D8" s="23"/>
      <c r="E8" s="23"/>
      <c r="F8" s="23"/>
      <c r="G8" s="23"/>
      <c r="H8" s="23"/>
      <c r="I8" s="23"/>
      <c r="J8" s="23"/>
      <c r="K8" s="23"/>
      <c r="L8" s="23"/>
      <c r="M8" s="23"/>
      <c r="N8" s="23"/>
      <c r="O8" s="24"/>
    </row>
    <row r="9" spans="1:15" ht="13.5" x14ac:dyDescent="0.25">
      <c r="A9" s="42" t="s">
        <v>220</v>
      </c>
      <c r="B9" s="3"/>
      <c r="C9" s="3"/>
      <c r="D9" s="3"/>
      <c r="E9" s="43"/>
      <c r="F9" s="44"/>
      <c r="G9" s="59">
        <f>+PPNE3!F16</f>
        <v>78840650</v>
      </c>
      <c r="H9" s="41"/>
      <c r="I9" s="41"/>
      <c r="J9" s="41"/>
      <c r="K9" s="41"/>
      <c r="L9" s="41"/>
      <c r="M9" s="41"/>
      <c r="N9" s="41"/>
      <c r="O9" s="45"/>
    </row>
    <row r="10" spans="1:15" ht="13.5" x14ac:dyDescent="0.25">
      <c r="A10" s="42" t="s">
        <v>48</v>
      </c>
      <c r="B10" s="3"/>
      <c r="C10" s="3"/>
      <c r="D10" s="3"/>
      <c r="E10" s="43"/>
      <c r="F10" s="44"/>
      <c r="G10" s="59">
        <f>+PPNE3!F25</f>
        <v>136335646.05000001</v>
      </c>
      <c r="H10" s="41"/>
      <c r="I10" s="41"/>
      <c r="J10" s="41"/>
      <c r="K10" s="41"/>
      <c r="L10" s="41"/>
      <c r="M10" s="41"/>
      <c r="N10" s="41"/>
      <c r="O10" s="45"/>
    </row>
    <row r="11" spans="1:15" ht="13.5" x14ac:dyDescent="0.25">
      <c r="A11" s="42" t="s">
        <v>295</v>
      </c>
      <c r="B11" s="3"/>
      <c r="C11" s="3"/>
      <c r="D11" s="3"/>
      <c r="E11" s="43"/>
      <c r="F11" s="44"/>
      <c r="G11" s="59">
        <f>+PPNE3!F15</f>
        <v>680858376.83000004</v>
      </c>
      <c r="H11" s="41"/>
      <c r="I11" s="41"/>
      <c r="J11" s="41"/>
      <c r="K11" s="41"/>
      <c r="L11" s="41"/>
      <c r="M11" s="41"/>
      <c r="N11" s="41"/>
      <c r="O11" s="45"/>
    </row>
    <row r="12" spans="1:15" ht="13.5" x14ac:dyDescent="0.25">
      <c r="A12" s="42" t="s">
        <v>49</v>
      </c>
      <c r="B12" s="3"/>
      <c r="C12" s="3"/>
      <c r="D12" s="3"/>
      <c r="E12" s="43"/>
      <c r="F12" s="44"/>
      <c r="G12" s="59">
        <f>+PPNE3!F9+PPNE3!F17+PPNE3!F21+PPNE3!F22</f>
        <v>35000000</v>
      </c>
      <c r="H12" s="41"/>
      <c r="I12" s="41"/>
      <c r="J12" s="41"/>
      <c r="K12" s="41"/>
      <c r="L12" s="41"/>
      <c r="M12" s="41"/>
      <c r="N12" s="41"/>
      <c r="O12" s="45"/>
    </row>
    <row r="13" spans="1:15" ht="13.5" x14ac:dyDescent="0.25">
      <c r="A13" s="46" t="s">
        <v>60</v>
      </c>
      <c r="B13" s="3"/>
      <c r="C13" s="3"/>
      <c r="D13" s="3"/>
      <c r="E13" s="43"/>
      <c r="F13" s="44"/>
      <c r="G13" s="60">
        <f>+PPNE3!F18</f>
        <v>0</v>
      </c>
      <c r="H13" s="41"/>
      <c r="I13" s="41"/>
      <c r="J13" s="41"/>
      <c r="K13" s="41"/>
      <c r="L13" s="41"/>
      <c r="M13" s="41"/>
      <c r="N13" s="41"/>
      <c r="O13" s="45"/>
    </row>
    <row r="14" spans="1:15" ht="14.25" thickBot="1" x14ac:dyDescent="0.3">
      <c r="A14" s="34" t="s">
        <v>71</v>
      </c>
      <c r="B14" s="35"/>
      <c r="C14" s="35"/>
      <c r="D14" s="35"/>
      <c r="E14" s="36"/>
      <c r="F14" s="37"/>
      <c r="G14" s="38">
        <f>SUM(G9:G13)</f>
        <v>931034672.88000011</v>
      </c>
      <c r="H14" s="39"/>
      <c r="I14" s="39"/>
      <c r="J14" s="39"/>
      <c r="K14" s="39"/>
      <c r="L14" s="39"/>
      <c r="M14" s="39"/>
      <c r="N14" s="39"/>
      <c r="O14" s="40"/>
    </row>
    <row r="15" spans="1:15" ht="15.75" customHeight="1" thickTop="1" x14ac:dyDescent="0.2">
      <c r="A15" s="25" t="s">
        <v>56</v>
      </c>
      <c r="B15" s="20"/>
      <c r="C15" s="20"/>
      <c r="D15" s="20"/>
      <c r="E15" s="20"/>
      <c r="F15" s="20"/>
      <c r="G15" s="20"/>
      <c r="H15" s="20"/>
      <c r="I15" s="20"/>
      <c r="J15" s="20"/>
      <c r="K15" s="20"/>
      <c r="L15" s="20"/>
      <c r="M15" s="20"/>
      <c r="N15" s="20"/>
      <c r="O15" s="26"/>
    </row>
    <row r="16" spans="1:15" ht="19.5" customHeight="1" x14ac:dyDescent="0.2">
      <c r="A16" s="451" t="s">
        <v>72</v>
      </c>
      <c r="B16" s="451" t="s">
        <v>57</v>
      </c>
      <c r="C16" s="451" t="s">
        <v>4</v>
      </c>
      <c r="D16" s="451" t="s">
        <v>58</v>
      </c>
      <c r="E16" s="451" t="s">
        <v>27</v>
      </c>
      <c r="F16" s="456" t="s">
        <v>62</v>
      </c>
      <c r="G16" s="455" t="s">
        <v>63</v>
      </c>
      <c r="H16" s="455" t="s">
        <v>64</v>
      </c>
      <c r="I16" s="460" t="s">
        <v>65</v>
      </c>
      <c r="J16" s="461" t="s">
        <v>69</v>
      </c>
      <c r="K16" s="461"/>
      <c r="L16" s="455" t="s">
        <v>70</v>
      </c>
      <c r="M16" s="455"/>
      <c r="N16" s="458" t="s">
        <v>239</v>
      </c>
      <c r="O16" s="458" t="s">
        <v>26</v>
      </c>
    </row>
    <row r="17" spans="1:15" ht="44.25" customHeight="1" x14ac:dyDescent="0.2">
      <c r="A17" s="451"/>
      <c r="B17" s="451"/>
      <c r="C17" s="451"/>
      <c r="D17" s="451"/>
      <c r="E17" s="451"/>
      <c r="F17" s="457"/>
      <c r="G17" s="455"/>
      <c r="H17" s="455"/>
      <c r="I17" s="460"/>
      <c r="J17" s="21" t="s">
        <v>66</v>
      </c>
      <c r="K17" s="21" t="s">
        <v>67</v>
      </c>
      <c r="L17" s="21" t="s">
        <v>47</v>
      </c>
      <c r="M17" s="21" t="s">
        <v>68</v>
      </c>
      <c r="N17" s="459"/>
      <c r="O17" s="459"/>
    </row>
    <row r="18" spans="1:15" ht="12.75" x14ac:dyDescent="0.2">
      <c r="A18" s="328">
        <v>2</v>
      </c>
      <c r="B18" s="329"/>
      <c r="C18" s="329"/>
      <c r="D18" s="329"/>
      <c r="E18" s="329"/>
      <c r="F18" s="330" t="s">
        <v>10</v>
      </c>
      <c r="G18" s="31">
        <f t="shared" ref="G18:O18" si="0">+G19+G67+G171+G255+G272+G325</f>
        <v>89524466.480000004</v>
      </c>
      <c r="H18" s="31">
        <f t="shared" si="0"/>
        <v>205088245.89999998</v>
      </c>
      <c r="I18" s="31">
        <f t="shared" si="0"/>
        <v>380590021.23000002</v>
      </c>
      <c r="J18" s="31">
        <f t="shared" si="0"/>
        <v>130067450.03999999</v>
      </c>
      <c r="K18" s="31">
        <f t="shared" si="0"/>
        <v>29285166.900000002</v>
      </c>
      <c r="L18" s="31">
        <f t="shared" si="0"/>
        <v>24580589.859999999</v>
      </c>
      <c r="M18" s="31">
        <f t="shared" si="0"/>
        <v>71898732.470000014</v>
      </c>
      <c r="N18" s="31">
        <f t="shared" si="0"/>
        <v>931034672.87999988</v>
      </c>
      <c r="O18" s="31">
        <f t="shared" si="0"/>
        <v>117.96441520191992</v>
      </c>
    </row>
    <row r="19" spans="1:15" ht="12.75" x14ac:dyDescent="0.2">
      <c r="A19" s="331">
        <v>2</v>
      </c>
      <c r="B19" s="332">
        <v>1</v>
      </c>
      <c r="C19" s="333"/>
      <c r="D19" s="333"/>
      <c r="E19" s="333"/>
      <c r="F19" s="334" t="s">
        <v>240</v>
      </c>
      <c r="G19" s="33">
        <f t="shared" ref="G19:O19" si="1">+G20+G42+G54+G58</f>
        <v>71919128.100000009</v>
      </c>
      <c r="H19" s="33">
        <f t="shared" si="1"/>
        <v>176669870.39999998</v>
      </c>
      <c r="I19" s="33">
        <f t="shared" si="1"/>
        <v>287333186.84000003</v>
      </c>
      <c r="J19" s="33">
        <f t="shared" si="1"/>
        <v>104612159.53999999</v>
      </c>
      <c r="K19" s="33">
        <f t="shared" si="1"/>
        <v>21385166.900000002</v>
      </c>
      <c r="L19" s="33">
        <f t="shared" si="1"/>
        <v>14407943.43</v>
      </c>
      <c r="M19" s="33">
        <f t="shared" si="1"/>
        <v>45349841.900000006</v>
      </c>
      <c r="N19" s="33">
        <f t="shared" si="1"/>
        <v>721677297.1099999</v>
      </c>
      <c r="O19" s="33">
        <f t="shared" si="1"/>
        <v>77.513471638774959</v>
      </c>
    </row>
    <row r="20" spans="1:15" ht="12.75" x14ac:dyDescent="0.2">
      <c r="A20" s="335">
        <v>2</v>
      </c>
      <c r="B20" s="336">
        <v>1</v>
      </c>
      <c r="C20" s="336">
        <v>1</v>
      </c>
      <c r="D20" s="336"/>
      <c r="E20" s="336"/>
      <c r="F20" s="337" t="s">
        <v>73</v>
      </c>
      <c r="G20" s="32">
        <f>+G21+G26+G33+G35+G37</f>
        <v>68764500.080000013</v>
      </c>
      <c r="H20" s="32">
        <f t="shared" ref="H20:O20" si="2">+H21+H26+H33+H35+H37</f>
        <v>171232587.82999998</v>
      </c>
      <c r="I20" s="32">
        <f t="shared" si="2"/>
        <v>278942006.73000002</v>
      </c>
      <c r="J20" s="32">
        <f t="shared" si="2"/>
        <v>102128756.52</v>
      </c>
      <c r="K20" s="32">
        <f t="shared" si="2"/>
        <v>20425751.300000001</v>
      </c>
      <c r="L20" s="32">
        <f t="shared" si="2"/>
        <v>13617167.529999999</v>
      </c>
      <c r="M20" s="32">
        <f t="shared" si="2"/>
        <v>40244918.840000004</v>
      </c>
      <c r="N20" s="32">
        <f t="shared" si="2"/>
        <v>695355688.82999992</v>
      </c>
      <c r="O20" s="32">
        <f t="shared" si="2"/>
        <v>74.686336511940368</v>
      </c>
    </row>
    <row r="21" spans="1:15" ht="12.75" x14ac:dyDescent="0.2">
      <c r="A21" s="338">
        <v>2</v>
      </c>
      <c r="B21" s="339">
        <v>1</v>
      </c>
      <c r="C21" s="339">
        <v>1</v>
      </c>
      <c r="D21" s="339">
        <v>1</v>
      </c>
      <c r="E21" s="339"/>
      <c r="F21" s="340" t="s">
        <v>74</v>
      </c>
      <c r="G21" s="30">
        <f>SUM(G22:G25)</f>
        <v>68085837.680000007</v>
      </c>
      <c r="H21" s="30">
        <f t="shared" ref="H21:O21" si="3">SUM(H22:H25)</f>
        <v>170214594.22999999</v>
      </c>
      <c r="I21" s="30">
        <f t="shared" si="3"/>
        <v>272343350.73000002</v>
      </c>
      <c r="J21" s="30">
        <f t="shared" si="3"/>
        <v>102128756.52</v>
      </c>
      <c r="K21" s="30">
        <f t="shared" si="3"/>
        <v>20425751.300000001</v>
      </c>
      <c r="L21" s="30">
        <f t="shared" si="3"/>
        <v>13617167.529999999</v>
      </c>
      <c r="M21" s="30">
        <f t="shared" si="3"/>
        <v>34042918.840000004</v>
      </c>
      <c r="N21" s="30">
        <f t="shared" si="3"/>
        <v>680858376.82999992</v>
      </c>
      <c r="O21" s="30">
        <f t="shared" si="3"/>
        <v>73.129218133614572</v>
      </c>
    </row>
    <row r="22" spans="1:15" ht="12.75" x14ac:dyDescent="0.2">
      <c r="A22" s="341">
        <v>2</v>
      </c>
      <c r="B22" s="342">
        <v>1</v>
      </c>
      <c r="C22" s="342">
        <v>1</v>
      </c>
      <c r="D22" s="342">
        <v>1</v>
      </c>
      <c r="E22" s="342" t="s">
        <v>210</v>
      </c>
      <c r="F22" s="343" t="s">
        <v>241</v>
      </c>
      <c r="G22" s="27">
        <v>68085837.680000007</v>
      </c>
      <c r="H22" s="27">
        <v>170214594.22999999</v>
      </c>
      <c r="I22" s="27">
        <v>272343350.73000002</v>
      </c>
      <c r="J22" s="27">
        <v>102128756.52</v>
      </c>
      <c r="K22" s="27">
        <v>20425751.300000001</v>
      </c>
      <c r="L22" s="27">
        <v>13617167.529999999</v>
      </c>
      <c r="M22" s="27">
        <v>34042918.840000004</v>
      </c>
      <c r="N22" s="359">
        <f t="shared" ref="N22:N41" si="4">SUBTOTAL(9,G22:M22)</f>
        <v>680858376.82999992</v>
      </c>
      <c r="O22" s="362">
        <f t="shared" ref="O22:O32" si="5">IFERROR(N22/$N$18*100,"0.00")</f>
        <v>73.129218133614572</v>
      </c>
    </row>
    <row r="23" spans="1:15" ht="12.75" x14ac:dyDescent="0.2">
      <c r="A23" s="341">
        <v>2</v>
      </c>
      <c r="B23" s="342">
        <v>1</v>
      </c>
      <c r="C23" s="342">
        <v>1</v>
      </c>
      <c r="D23" s="342">
        <v>1</v>
      </c>
      <c r="E23" s="342" t="s">
        <v>211</v>
      </c>
      <c r="F23" s="344" t="s">
        <v>75</v>
      </c>
      <c r="G23" s="27"/>
      <c r="H23" s="27"/>
      <c r="I23" s="27"/>
      <c r="J23" s="27"/>
      <c r="K23" s="27"/>
      <c r="L23" s="27"/>
      <c r="M23" s="27"/>
      <c r="N23" s="359">
        <f t="shared" si="4"/>
        <v>0</v>
      </c>
      <c r="O23" s="362">
        <f t="shared" si="5"/>
        <v>0</v>
      </c>
    </row>
    <row r="24" spans="1:15" ht="12.75" x14ac:dyDescent="0.2">
      <c r="A24" s="341">
        <v>2</v>
      </c>
      <c r="B24" s="342">
        <v>1</v>
      </c>
      <c r="C24" s="342">
        <v>1</v>
      </c>
      <c r="D24" s="342">
        <v>1</v>
      </c>
      <c r="E24" s="342" t="s">
        <v>216</v>
      </c>
      <c r="F24" s="344" t="s">
        <v>76</v>
      </c>
      <c r="G24" s="27"/>
      <c r="H24" s="27"/>
      <c r="I24" s="27"/>
      <c r="J24" s="27"/>
      <c r="K24" s="27"/>
      <c r="L24" s="27"/>
      <c r="M24" s="27"/>
      <c r="N24" s="359">
        <f t="shared" si="4"/>
        <v>0</v>
      </c>
      <c r="O24" s="362">
        <f t="shared" si="5"/>
        <v>0</v>
      </c>
    </row>
    <row r="25" spans="1:15" ht="12.75" x14ac:dyDescent="0.2">
      <c r="A25" s="341">
        <v>2</v>
      </c>
      <c r="B25" s="342">
        <v>1</v>
      </c>
      <c r="C25" s="342">
        <v>1</v>
      </c>
      <c r="D25" s="342">
        <v>1</v>
      </c>
      <c r="E25" s="342" t="s">
        <v>242</v>
      </c>
      <c r="F25" s="344" t="s">
        <v>243</v>
      </c>
      <c r="G25" s="27"/>
      <c r="H25" s="27"/>
      <c r="I25" s="27"/>
      <c r="J25" s="27"/>
      <c r="K25" s="27"/>
      <c r="L25" s="27"/>
      <c r="M25" s="27"/>
      <c r="N25" s="359">
        <f t="shared" si="4"/>
        <v>0</v>
      </c>
      <c r="O25" s="362">
        <f t="shared" si="5"/>
        <v>0</v>
      </c>
    </row>
    <row r="26" spans="1:15" ht="12.75" x14ac:dyDescent="0.2">
      <c r="A26" s="338">
        <v>2</v>
      </c>
      <c r="B26" s="339">
        <v>1</v>
      </c>
      <c r="C26" s="339">
        <v>1</v>
      </c>
      <c r="D26" s="339">
        <v>2</v>
      </c>
      <c r="E26" s="339"/>
      <c r="F26" s="340" t="s">
        <v>77</v>
      </c>
      <c r="G26" s="30">
        <f>SUM(G27:G32)</f>
        <v>678662.4</v>
      </c>
      <c r="H26" s="30">
        <f t="shared" ref="H26:L26" si="6">SUM(H27:H32)</f>
        <v>1017993.6</v>
      </c>
      <c r="I26" s="30">
        <f t="shared" si="6"/>
        <v>6598656</v>
      </c>
      <c r="J26" s="30">
        <f t="shared" si="6"/>
        <v>0</v>
      </c>
      <c r="K26" s="30">
        <f t="shared" si="6"/>
        <v>0</v>
      </c>
      <c r="L26" s="30">
        <f t="shared" si="6"/>
        <v>0</v>
      </c>
      <c r="M26" s="30">
        <f>SUM(M27:M32)</f>
        <v>4902000</v>
      </c>
      <c r="N26" s="30">
        <f>SUM(N27:N32)</f>
        <v>13197312</v>
      </c>
      <c r="O26" s="54">
        <f>SUM(O27:O32)</f>
        <v>1.4174887772091587</v>
      </c>
    </row>
    <row r="27" spans="1:15" ht="12.75" x14ac:dyDescent="0.2">
      <c r="A27" s="341">
        <v>2</v>
      </c>
      <c r="B27" s="342">
        <v>1</v>
      </c>
      <c r="C27" s="342">
        <v>1</v>
      </c>
      <c r="D27" s="342">
        <v>2</v>
      </c>
      <c r="E27" s="342" t="s">
        <v>212</v>
      </c>
      <c r="F27" s="344" t="s">
        <v>41</v>
      </c>
      <c r="G27" s="27"/>
      <c r="H27" s="27"/>
      <c r="I27" s="27"/>
      <c r="J27" s="27"/>
      <c r="K27" s="27"/>
      <c r="L27" s="27"/>
      <c r="M27" s="27"/>
      <c r="N27" s="360">
        <f t="shared" si="4"/>
        <v>0</v>
      </c>
      <c r="O27" s="362">
        <f t="shared" si="5"/>
        <v>0</v>
      </c>
    </row>
    <row r="28" spans="1:15" ht="12.75" x14ac:dyDescent="0.2">
      <c r="A28" s="341">
        <v>2</v>
      </c>
      <c r="B28" s="342">
        <v>1</v>
      </c>
      <c r="C28" s="342">
        <v>1</v>
      </c>
      <c r="D28" s="342">
        <v>2</v>
      </c>
      <c r="E28" s="342" t="s">
        <v>216</v>
      </c>
      <c r="F28" s="344" t="s">
        <v>78</v>
      </c>
      <c r="G28" s="27"/>
      <c r="H28" s="27"/>
      <c r="I28" s="27"/>
      <c r="J28" s="27"/>
      <c r="K28" s="27"/>
      <c r="L28" s="27"/>
      <c r="M28" s="27"/>
      <c r="N28" s="360">
        <f t="shared" si="4"/>
        <v>0</v>
      </c>
      <c r="O28" s="362">
        <f t="shared" si="5"/>
        <v>0</v>
      </c>
    </row>
    <row r="29" spans="1:15" ht="12.75" x14ac:dyDescent="0.2">
      <c r="A29" s="341">
        <v>2</v>
      </c>
      <c r="B29" s="342">
        <v>1</v>
      </c>
      <c r="C29" s="342">
        <v>1</v>
      </c>
      <c r="D29" s="342">
        <v>2</v>
      </c>
      <c r="E29" s="342" t="s">
        <v>242</v>
      </c>
      <c r="F29" s="344" t="s">
        <v>79</v>
      </c>
      <c r="G29" s="27"/>
      <c r="H29" s="27"/>
      <c r="I29" s="27"/>
      <c r="J29" s="27"/>
      <c r="K29" s="27"/>
      <c r="L29" s="27"/>
      <c r="M29" s="27"/>
      <c r="N29" s="360">
        <f t="shared" si="4"/>
        <v>0</v>
      </c>
      <c r="O29" s="362">
        <f t="shared" si="5"/>
        <v>0</v>
      </c>
    </row>
    <row r="30" spans="1:15" ht="12.75" x14ac:dyDescent="0.2">
      <c r="A30" s="341">
        <v>2</v>
      </c>
      <c r="B30" s="342">
        <v>1</v>
      </c>
      <c r="C30" s="342">
        <v>1</v>
      </c>
      <c r="D30" s="342">
        <v>2</v>
      </c>
      <c r="E30" s="342" t="s">
        <v>248</v>
      </c>
      <c r="F30" s="344" t="s">
        <v>1027</v>
      </c>
      <c r="G30" s="27">
        <v>678662.4</v>
      </c>
      <c r="H30" s="27">
        <v>1017993.6</v>
      </c>
      <c r="I30" s="27">
        <v>6598656</v>
      </c>
      <c r="J30" s="27"/>
      <c r="K30" s="27"/>
      <c r="L30" s="27"/>
      <c r="M30" s="27">
        <v>4902000</v>
      </c>
      <c r="N30" s="360">
        <f t="shared" si="4"/>
        <v>13197312</v>
      </c>
      <c r="O30" s="362">
        <f t="shared" si="5"/>
        <v>1.4174887772091587</v>
      </c>
    </row>
    <row r="31" spans="1:15" ht="12.75" x14ac:dyDescent="0.2">
      <c r="A31" s="341">
        <v>2</v>
      </c>
      <c r="B31" s="342">
        <v>1</v>
      </c>
      <c r="C31" s="342">
        <v>1</v>
      </c>
      <c r="D31" s="342">
        <v>2</v>
      </c>
      <c r="E31" s="342" t="s">
        <v>249</v>
      </c>
      <c r="F31" s="344" t="s">
        <v>1028</v>
      </c>
      <c r="G31" s="27"/>
      <c r="H31" s="27"/>
      <c r="I31" s="27"/>
      <c r="J31" s="27"/>
      <c r="K31" s="27"/>
      <c r="L31" s="27"/>
      <c r="M31" s="27"/>
      <c r="N31" s="360">
        <f t="shared" si="4"/>
        <v>0</v>
      </c>
      <c r="O31" s="362">
        <f t="shared" si="5"/>
        <v>0</v>
      </c>
    </row>
    <row r="32" spans="1:15" ht="12.75" x14ac:dyDescent="0.2">
      <c r="A32" s="341">
        <v>2</v>
      </c>
      <c r="B32" s="342">
        <v>1</v>
      </c>
      <c r="C32" s="342">
        <v>1</v>
      </c>
      <c r="D32" s="342">
        <v>2</v>
      </c>
      <c r="E32" s="342" t="s">
        <v>1029</v>
      </c>
      <c r="F32" s="344" t="s">
        <v>1030</v>
      </c>
      <c r="G32" s="27"/>
      <c r="H32" s="27"/>
      <c r="I32" s="27"/>
      <c r="J32" s="27"/>
      <c r="K32" s="27"/>
      <c r="L32" s="27"/>
      <c r="M32" s="27"/>
      <c r="N32" s="360">
        <f t="shared" si="4"/>
        <v>0</v>
      </c>
      <c r="O32" s="362">
        <f t="shared" si="5"/>
        <v>0</v>
      </c>
    </row>
    <row r="33" spans="1:15" ht="12.75" x14ac:dyDescent="0.2">
      <c r="A33" s="338">
        <v>2</v>
      </c>
      <c r="B33" s="339">
        <v>1</v>
      </c>
      <c r="C33" s="339">
        <v>1</v>
      </c>
      <c r="D33" s="339">
        <v>3</v>
      </c>
      <c r="E33" s="339"/>
      <c r="F33" s="340" t="s">
        <v>80</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41">
        <v>2</v>
      </c>
      <c r="B34" s="342">
        <v>1</v>
      </c>
      <c r="C34" s="342">
        <v>1</v>
      </c>
      <c r="D34" s="342">
        <v>3</v>
      </c>
      <c r="E34" s="342" t="s">
        <v>210</v>
      </c>
      <c r="F34" s="344" t="s">
        <v>80</v>
      </c>
      <c r="G34" s="27"/>
      <c r="H34" s="27"/>
      <c r="I34" s="27"/>
      <c r="J34" s="27"/>
      <c r="K34" s="27"/>
      <c r="L34" s="27"/>
      <c r="M34" s="27"/>
      <c r="N34" s="360">
        <f t="shared" si="4"/>
        <v>0</v>
      </c>
      <c r="O34" s="362">
        <f t="shared" ref="O34:O41" si="8">IFERROR(N34/$N$18*100,"0.00")</f>
        <v>0</v>
      </c>
    </row>
    <row r="35" spans="1:15" ht="12.75" x14ac:dyDescent="0.2">
      <c r="A35" s="338">
        <v>2</v>
      </c>
      <c r="B35" s="339">
        <v>1</v>
      </c>
      <c r="C35" s="339">
        <v>1</v>
      </c>
      <c r="D35" s="339">
        <v>4</v>
      </c>
      <c r="E35" s="339"/>
      <c r="F35" s="340" t="s">
        <v>245</v>
      </c>
      <c r="G35" s="30">
        <f>G36</f>
        <v>0</v>
      </c>
      <c r="H35" s="30">
        <f t="shared" ref="H35:M35" si="9">H36</f>
        <v>0</v>
      </c>
      <c r="I35" s="30">
        <f t="shared" si="9"/>
        <v>0</v>
      </c>
      <c r="J35" s="30">
        <f t="shared" si="9"/>
        <v>0</v>
      </c>
      <c r="K35" s="30">
        <f t="shared" si="9"/>
        <v>0</v>
      </c>
      <c r="L35" s="30">
        <f t="shared" si="9"/>
        <v>0</v>
      </c>
      <c r="M35" s="30">
        <f t="shared" si="9"/>
        <v>1300000</v>
      </c>
      <c r="N35" s="30">
        <f>N36</f>
        <v>1300000</v>
      </c>
      <c r="O35" s="54">
        <f t="shared" ref="O35" si="10">O36</f>
        <v>0.13962960111664452</v>
      </c>
    </row>
    <row r="36" spans="1:15" ht="12.75" x14ac:dyDescent="0.2">
      <c r="A36" s="341">
        <v>2</v>
      </c>
      <c r="B36" s="342">
        <v>1</v>
      </c>
      <c r="C36" s="342">
        <v>1</v>
      </c>
      <c r="D36" s="342">
        <v>4</v>
      </c>
      <c r="E36" s="342" t="s">
        <v>210</v>
      </c>
      <c r="F36" s="344" t="s">
        <v>245</v>
      </c>
      <c r="G36" s="27"/>
      <c r="H36" s="27"/>
      <c r="I36" s="27"/>
      <c r="J36" s="27"/>
      <c r="K36" s="27"/>
      <c r="L36" s="27"/>
      <c r="M36" s="27">
        <v>1300000</v>
      </c>
      <c r="N36" s="360">
        <f t="shared" si="4"/>
        <v>1300000</v>
      </c>
      <c r="O36" s="361">
        <f t="shared" si="8"/>
        <v>0.13962960111664452</v>
      </c>
    </row>
    <row r="37" spans="1:15" ht="12.75" x14ac:dyDescent="0.2">
      <c r="A37" s="338">
        <v>2</v>
      </c>
      <c r="B37" s="339">
        <v>1</v>
      </c>
      <c r="C37" s="339">
        <v>1</v>
      </c>
      <c r="D37" s="339">
        <v>5</v>
      </c>
      <c r="E37" s="339"/>
      <c r="F37" s="340" t="s">
        <v>246</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54">
        <f t="shared" si="11"/>
        <v>0</v>
      </c>
    </row>
    <row r="38" spans="1:15" ht="12.75" x14ac:dyDescent="0.2">
      <c r="A38" s="341">
        <v>2</v>
      </c>
      <c r="B38" s="342">
        <v>1</v>
      </c>
      <c r="C38" s="342">
        <v>1</v>
      </c>
      <c r="D38" s="342">
        <v>5</v>
      </c>
      <c r="E38" s="342" t="s">
        <v>210</v>
      </c>
      <c r="F38" s="345" t="s">
        <v>246</v>
      </c>
      <c r="G38" s="27"/>
      <c r="H38" s="27"/>
      <c r="I38" s="27"/>
      <c r="J38" s="27"/>
      <c r="K38" s="27"/>
      <c r="L38" s="27"/>
      <c r="M38" s="27"/>
      <c r="N38" s="360">
        <f t="shared" si="4"/>
        <v>0</v>
      </c>
      <c r="O38" s="361">
        <f t="shared" si="8"/>
        <v>0</v>
      </c>
    </row>
    <row r="39" spans="1:15" ht="12.75" x14ac:dyDescent="0.2">
      <c r="A39" s="341">
        <v>2</v>
      </c>
      <c r="B39" s="342">
        <v>1</v>
      </c>
      <c r="C39" s="342">
        <v>1</v>
      </c>
      <c r="D39" s="342">
        <v>5</v>
      </c>
      <c r="E39" s="342" t="s">
        <v>211</v>
      </c>
      <c r="F39" s="344" t="s">
        <v>81</v>
      </c>
      <c r="G39" s="27"/>
      <c r="H39" s="27"/>
      <c r="I39" s="27"/>
      <c r="J39" s="27"/>
      <c r="K39" s="27"/>
      <c r="L39" s="27"/>
      <c r="M39" s="27"/>
      <c r="N39" s="360">
        <f t="shared" si="4"/>
        <v>0</v>
      </c>
      <c r="O39" s="361">
        <f t="shared" si="8"/>
        <v>0</v>
      </c>
    </row>
    <row r="40" spans="1:15" ht="12.75" x14ac:dyDescent="0.2">
      <c r="A40" s="341">
        <v>2</v>
      </c>
      <c r="B40" s="342">
        <v>1</v>
      </c>
      <c r="C40" s="342">
        <v>1</v>
      </c>
      <c r="D40" s="342">
        <v>5</v>
      </c>
      <c r="E40" s="342" t="s">
        <v>212</v>
      </c>
      <c r="F40" s="344" t="s">
        <v>247</v>
      </c>
      <c r="G40" s="27"/>
      <c r="H40" s="27"/>
      <c r="I40" s="27"/>
      <c r="J40" s="27"/>
      <c r="K40" s="27"/>
      <c r="L40" s="27"/>
      <c r="M40" s="27"/>
      <c r="N40" s="360">
        <f t="shared" si="4"/>
        <v>0</v>
      </c>
      <c r="O40" s="361">
        <f t="shared" si="8"/>
        <v>0</v>
      </c>
    </row>
    <row r="41" spans="1:15" ht="12.75" x14ac:dyDescent="0.2">
      <c r="A41" s="341">
        <v>2</v>
      </c>
      <c r="B41" s="342">
        <v>1</v>
      </c>
      <c r="C41" s="342">
        <v>1</v>
      </c>
      <c r="D41" s="342">
        <v>5</v>
      </c>
      <c r="E41" s="342" t="s">
        <v>213</v>
      </c>
      <c r="F41" s="344" t="s">
        <v>214</v>
      </c>
      <c r="G41" s="27"/>
      <c r="H41" s="27"/>
      <c r="I41" s="27"/>
      <c r="J41" s="27"/>
      <c r="K41" s="27"/>
      <c r="L41" s="27"/>
      <c r="M41" s="27"/>
      <c r="N41" s="360">
        <f t="shared" si="4"/>
        <v>0</v>
      </c>
      <c r="O41" s="361">
        <f t="shared" si="8"/>
        <v>0</v>
      </c>
    </row>
    <row r="42" spans="1:15" ht="12.75" x14ac:dyDescent="0.2">
      <c r="A42" s="335">
        <v>2</v>
      </c>
      <c r="B42" s="336">
        <v>1</v>
      </c>
      <c r="C42" s="336">
        <v>2</v>
      </c>
      <c r="D42" s="336"/>
      <c r="E42" s="336"/>
      <c r="F42" s="337" t="s">
        <v>28</v>
      </c>
      <c r="G42" s="32">
        <f>+G43+G45</f>
        <v>3154628.02</v>
      </c>
      <c r="H42" s="32">
        <f t="shared" ref="H42:O42" si="12">+H43+H45</f>
        <v>5437282.5700000003</v>
      </c>
      <c r="I42" s="32">
        <f t="shared" si="12"/>
        <v>8391180.1099999994</v>
      </c>
      <c r="J42" s="32">
        <f t="shared" si="12"/>
        <v>2483403.02</v>
      </c>
      <c r="K42" s="32">
        <f t="shared" si="12"/>
        <v>959415.6</v>
      </c>
      <c r="L42" s="32">
        <f t="shared" si="12"/>
        <v>790775.9</v>
      </c>
      <c r="M42" s="32">
        <f t="shared" si="12"/>
        <v>3617345.06</v>
      </c>
      <c r="N42" s="32">
        <f t="shared" si="12"/>
        <v>24834030.280000001</v>
      </c>
      <c r="O42" s="32">
        <f t="shared" si="12"/>
        <v>2.6673582631654398</v>
      </c>
    </row>
    <row r="43" spans="1:15" ht="12.75" x14ac:dyDescent="0.2">
      <c r="A43" s="338">
        <v>2</v>
      </c>
      <c r="B43" s="339">
        <v>1</v>
      </c>
      <c r="C43" s="339">
        <v>2</v>
      </c>
      <c r="D43" s="339">
        <v>1</v>
      </c>
      <c r="E43" s="339"/>
      <c r="F43" s="340" t="s">
        <v>82</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75" x14ac:dyDescent="0.2">
      <c r="A44" s="341">
        <v>2</v>
      </c>
      <c r="B44" s="342">
        <v>1</v>
      </c>
      <c r="C44" s="342">
        <v>2</v>
      </c>
      <c r="D44" s="342">
        <v>1</v>
      </c>
      <c r="E44" s="342" t="s">
        <v>210</v>
      </c>
      <c r="F44" s="344" t="s">
        <v>82</v>
      </c>
      <c r="G44" s="27"/>
      <c r="H44" s="27"/>
      <c r="I44" s="27"/>
      <c r="J44" s="27"/>
      <c r="K44" s="27"/>
      <c r="L44" s="27"/>
      <c r="M44" s="27"/>
      <c r="N44" s="359">
        <f>SUBTOTAL(9,G44:M44)</f>
        <v>0</v>
      </c>
      <c r="O44" s="362">
        <f>IFERROR(N44/$N$18*100,"0.00")</f>
        <v>0</v>
      </c>
    </row>
    <row r="45" spans="1:15" ht="12.75" x14ac:dyDescent="0.2">
      <c r="A45" s="338">
        <v>2</v>
      </c>
      <c r="B45" s="339">
        <v>1</v>
      </c>
      <c r="C45" s="339">
        <v>2</v>
      </c>
      <c r="D45" s="339">
        <v>2</v>
      </c>
      <c r="E45" s="339"/>
      <c r="F45" s="340" t="s">
        <v>83</v>
      </c>
      <c r="G45" s="30">
        <f>SUM(G46:G53)</f>
        <v>3154628.02</v>
      </c>
      <c r="H45" s="30">
        <f t="shared" ref="H45:M45" si="14">SUM(H46:H53)</f>
        <v>5437282.5700000003</v>
      </c>
      <c r="I45" s="30">
        <f t="shared" si="14"/>
        <v>8391180.1099999994</v>
      </c>
      <c r="J45" s="30">
        <f t="shared" si="14"/>
        <v>2483403.02</v>
      </c>
      <c r="K45" s="30">
        <f t="shared" si="14"/>
        <v>959415.6</v>
      </c>
      <c r="L45" s="30">
        <f t="shared" si="14"/>
        <v>790775.9</v>
      </c>
      <c r="M45" s="30">
        <f t="shared" si="14"/>
        <v>3617345.06</v>
      </c>
      <c r="N45" s="30">
        <f>SUM(N46:N53)</f>
        <v>24834030.280000001</v>
      </c>
      <c r="O45" s="54">
        <f>SUM(O46:O53)</f>
        <v>2.6673582631654398</v>
      </c>
    </row>
    <row r="46" spans="1:15" ht="12.75" x14ac:dyDescent="0.2">
      <c r="A46" s="341">
        <v>2</v>
      </c>
      <c r="B46" s="342">
        <v>1</v>
      </c>
      <c r="C46" s="342">
        <v>2</v>
      </c>
      <c r="D46" s="342">
        <v>2</v>
      </c>
      <c r="E46" s="342" t="s">
        <v>212</v>
      </c>
      <c r="F46" s="346" t="s">
        <v>84</v>
      </c>
      <c r="G46" s="360"/>
      <c r="H46" s="27"/>
      <c r="I46" s="27"/>
      <c r="J46" s="27"/>
      <c r="K46" s="27"/>
      <c r="L46" s="27"/>
      <c r="M46" s="27"/>
      <c r="N46" s="359">
        <f>SUBTOTAL(9,G46:M46)</f>
        <v>0</v>
      </c>
      <c r="O46" s="362">
        <f t="shared" ref="O46:O53" si="15">IFERROR(N46/$N$18*100,"0.00")</f>
        <v>0</v>
      </c>
    </row>
    <row r="47" spans="1:15" ht="12.75" x14ac:dyDescent="0.2">
      <c r="A47" s="341">
        <v>2</v>
      </c>
      <c r="B47" s="342">
        <v>1</v>
      </c>
      <c r="C47" s="342">
        <v>2</v>
      </c>
      <c r="D47" s="342">
        <v>2</v>
      </c>
      <c r="E47" s="342" t="s">
        <v>213</v>
      </c>
      <c r="F47" s="344" t="s">
        <v>85</v>
      </c>
      <c r="G47" s="360"/>
      <c r="H47" s="27"/>
      <c r="I47" s="27"/>
      <c r="J47" s="27"/>
      <c r="K47" s="27"/>
      <c r="L47" s="27"/>
      <c r="M47" s="27"/>
      <c r="N47" s="359">
        <f t="shared" ref="N47:N53" si="16">SUBTOTAL(9,G47:M47)</f>
        <v>0</v>
      </c>
      <c r="O47" s="362">
        <f t="shared" si="15"/>
        <v>0</v>
      </c>
    </row>
    <row r="48" spans="1:15" x14ac:dyDescent="0.3">
      <c r="A48" s="341">
        <v>2</v>
      </c>
      <c r="B48" s="342">
        <v>1</v>
      </c>
      <c r="C48" s="342">
        <v>2</v>
      </c>
      <c r="D48" s="342">
        <v>2</v>
      </c>
      <c r="E48" s="342" t="s">
        <v>216</v>
      </c>
      <c r="F48" s="344" t="s">
        <v>86</v>
      </c>
      <c r="G48" s="360"/>
      <c r="H48" s="406"/>
      <c r="I48" s="27"/>
      <c r="J48" s="27"/>
      <c r="K48" s="27"/>
      <c r="L48" s="27"/>
      <c r="M48" s="27"/>
      <c r="N48" s="359">
        <f t="shared" si="16"/>
        <v>0</v>
      </c>
      <c r="O48" s="362">
        <f t="shared" si="15"/>
        <v>0</v>
      </c>
    </row>
    <row r="49" spans="1:15" ht="12.75" x14ac:dyDescent="0.2">
      <c r="A49" s="341">
        <v>2</v>
      </c>
      <c r="B49" s="342">
        <v>1</v>
      </c>
      <c r="C49" s="342">
        <v>2</v>
      </c>
      <c r="D49" s="342">
        <v>2</v>
      </c>
      <c r="E49" s="342" t="s">
        <v>242</v>
      </c>
      <c r="F49" s="344" t="s">
        <v>1031</v>
      </c>
      <c r="G49" s="360">
        <v>840953.02</v>
      </c>
      <c r="H49" s="27">
        <v>2352382.5699999998</v>
      </c>
      <c r="I49" s="27">
        <v>3763830.11</v>
      </c>
      <c r="J49" s="27">
        <v>940953.02</v>
      </c>
      <c r="K49" s="27">
        <v>188190.6</v>
      </c>
      <c r="L49" s="27">
        <v>282285.90000000002</v>
      </c>
      <c r="M49" s="27">
        <v>1040935.06</v>
      </c>
      <c r="N49" s="359">
        <f t="shared" si="16"/>
        <v>9409530.2799999993</v>
      </c>
      <c r="O49" s="362">
        <f t="shared" si="15"/>
        <v>1.0106530459164527</v>
      </c>
    </row>
    <row r="50" spans="1:15" ht="12.75" x14ac:dyDescent="0.2">
      <c r="A50" s="341">
        <v>2</v>
      </c>
      <c r="B50" s="342">
        <v>1</v>
      </c>
      <c r="C50" s="342">
        <v>2</v>
      </c>
      <c r="D50" s="342">
        <v>2</v>
      </c>
      <c r="E50" s="342" t="s">
        <v>244</v>
      </c>
      <c r="F50" s="344" t="s">
        <v>87</v>
      </c>
      <c r="G50" s="360"/>
      <c r="H50" s="27"/>
      <c r="I50" s="27"/>
      <c r="J50" s="27"/>
      <c r="K50" s="27"/>
      <c r="L50" s="27"/>
      <c r="M50" s="27"/>
      <c r="N50" s="359">
        <f t="shared" si="16"/>
        <v>0</v>
      </c>
      <c r="O50" s="362">
        <f t="shared" si="15"/>
        <v>0</v>
      </c>
    </row>
    <row r="51" spans="1:15" ht="12.75" x14ac:dyDescent="0.2">
      <c r="A51" s="341">
        <v>2</v>
      </c>
      <c r="B51" s="342">
        <v>1</v>
      </c>
      <c r="C51" s="342">
        <v>2</v>
      </c>
      <c r="D51" s="342">
        <v>2</v>
      </c>
      <c r="E51" s="342" t="s">
        <v>248</v>
      </c>
      <c r="F51" s="344" t="s">
        <v>88</v>
      </c>
      <c r="G51" s="27">
        <v>2313675</v>
      </c>
      <c r="H51" s="27">
        <v>3084900</v>
      </c>
      <c r="I51" s="27">
        <v>4627350</v>
      </c>
      <c r="J51" s="27">
        <v>1542450</v>
      </c>
      <c r="K51" s="27">
        <v>771225</v>
      </c>
      <c r="L51" s="27">
        <v>508490</v>
      </c>
      <c r="M51" s="27">
        <v>2576410</v>
      </c>
      <c r="N51" s="359">
        <f t="shared" si="16"/>
        <v>15424500</v>
      </c>
      <c r="O51" s="362">
        <f t="shared" si="15"/>
        <v>1.6567052172489871</v>
      </c>
    </row>
    <row r="52" spans="1:15" ht="12.75" x14ac:dyDescent="0.2">
      <c r="A52" s="341">
        <v>2</v>
      </c>
      <c r="B52" s="342">
        <v>1</v>
      </c>
      <c r="C52" s="342">
        <v>2</v>
      </c>
      <c r="D52" s="342">
        <v>2</v>
      </c>
      <c r="E52" s="342" t="s">
        <v>249</v>
      </c>
      <c r="F52" s="344" t="s">
        <v>89</v>
      </c>
      <c r="G52" s="27"/>
      <c r="H52" s="27"/>
      <c r="I52" s="27"/>
      <c r="J52" s="27"/>
      <c r="K52" s="27"/>
      <c r="L52" s="27"/>
      <c r="M52" s="27"/>
      <c r="N52" s="359">
        <f t="shared" si="16"/>
        <v>0</v>
      </c>
      <c r="O52" s="362">
        <f t="shared" si="15"/>
        <v>0</v>
      </c>
    </row>
    <row r="53" spans="1:15" ht="12.75" x14ac:dyDescent="0.2">
      <c r="A53" s="341">
        <v>2</v>
      </c>
      <c r="B53" s="342">
        <v>1</v>
      </c>
      <c r="C53" s="342">
        <v>2</v>
      </c>
      <c r="D53" s="342">
        <v>2</v>
      </c>
      <c r="E53" s="342" t="s">
        <v>250</v>
      </c>
      <c r="F53" s="346" t="s">
        <v>1032</v>
      </c>
      <c r="G53" s="27"/>
      <c r="H53" s="27"/>
      <c r="I53" s="27"/>
      <c r="J53" s="27"/>
      <c r="K53" s="27"/>
      <c r="L53" s="27"/>
      <c r="M53" s="27"/>
      <c r="N53" s="359">
        <f t="shared" si="16"/>
        <v>0</v>
      </c>
      <c r="O53" s="362">
        <f t="shared" si="15"/>
        <v>0</v>
      </c>
    </row>
    <row r="54" spans="1:15" ht="12.75" x14ac:dyDescent="0.2">
      <c r="A54" s="335">
        <v>2</v>
      </c>
      <c r="B54" s="336">
        <v>1</v>
      </c>
      <c r="C54" s="336">
        <v>3</v>
      </c>
      <c r="D54" s="336"/>
      <c r="E54" s="336"/>
      <c r="F54" s="337" t="s">
        <v>42</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x14ac:dyDescent="0.2">
      <c r="A55" s="338">
        <v>2</v>
      </c>
      <c r="B55" s="339">
        <v>1</v>
      </c>
      <c r="C55" s="339">
        <v>3</v>
      </c>
      <c r="D55" s="339">
        <v>2</v>
      </c>
      <c r="E55" s="339"/>
      <c r="F55" s="347" t="s">
        <v>90</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x14ac:dyDescent="0.2">
      <c r="A56" s="348">
        <v>2</v>
      </c>
      <c r="B56" s="342">
        <v>1</v>
      </c>
      <c r="C56" s="342">
        <v>3</v>
      </c>
      <c r="D56" s="342">
        <v>2</v>
      </c>
      <c r="E56" s="342" t="s">
        <v>210</v>
      </c>
      <c r="F56" s="349" t="s">
        <v>91</v>
      </c>
      <c r="G56" s="27"/>
      <c r="H56" s="27"/>
      <c r="I56" s="27"/>
      <c r="J56" s="27"/>
      <c r="K56" s="27"/>
      <c r="L56" s="27"/>
      <c r="M56" s="27"/>
      <c r="N56" s="359">
        <f t="shared" ref="N56:N60" si="19">SUBTOTAL(9,G56:M56)</f>
        <v>0</v>
      </c>
      <c r="O56" s="362">
        <f>IFERROR(N56/$N$18*100,"0.00")</f>
        <v>0</v>
      </c>
    </row>
    <row r="57" spans="1:15" ht="12.75" x14ac:dyDescent="0.2">
      <c r="A57" s="348">
        <v>2</v>
      </c>
      <c r="B57" s="342">
        <v>1</v>
      </c>
      <c r="C57" s="342">
        <v>3</v>
      </c>
      <c r="D57" s="342">
        <v>2</v>
      </c>
      <c r="E57" s="342" t="s">
        <v>211</v>
      </c>
      <c r="F57" s="349" t="s">
        <v>92</v>
      </c>
      <c r="G57" s="27"/>
      <c r="H57" s="27"/>
      <c r="I57" s="27"/>
      <c r="J57" s="27"/>
      <c r="K57" s="27"/>
      <c r="L57" s="27"/>
      <c r="M57" s="27"/>
      <c r="N57" s="359">
        <f t="shared" si="19"/>
        <v>0</v>
      </c>
      <c r="O57" s="362">
        <f t="shared" ref="O57" si="20">IFERROR(N57/$N$18*100,"0.00")</f>
        <v>0</v>
      </c>
    </row>
    <row r="58" spans="1:15" ht="12.75" x14ac:dyDescent="0.2">
      <c r="A58" s="335">
        <v>2</v>
      </c>
      <c r="B58" s="336">
        <v>1</v>
      </c>
      <c r="C58" s="336">
        <v>5</v>
      </c>
      <c r="D58" s="336"/>
      <c r="E58" s="336"/>
      <c r="F58" s="337" t="s">
        <v>251</v>
      </c>
      <c r="G58" s="32">
        <f>G59+G61+G63+G65</f>
        <v>0</v>
      </c>
      <c r="H58" s="32">
        <f t="shared" ref="H58:O58" si="21">H59+H61+H63+H65</f>
        <v>0</v>
      </c>
      <c r="I58" s="32">
        <f t="shared" si="21"/>
        <v>0</v>
      </c>
      <c r="J58" s="32">
        <f t="shared" si="21"/>
        <v>0</v>
      </c>
      <c r="K58" s="32">
        <f t="shared" si="21"/>
        <v>0</v>
      </c>
      <c r="L58" s="32">
        <f t="shared" si="21"/>
        <v>0</v>
      </c>
      <c r="M58" s="32">
        <f t="shared" si="21"/>
        <v>1487578</v>
      </c>
      <c r="N58" s="32">
        <f t="shared" si="21"/>
        <v>1487578</v>
      </c>
      <c r="O58" s="32">
        <f t="shared" si="21"/>
        <v>0.15977686366915064</v>
      </c>
    </row>
    <row r="59" spans="1:15" ht="12.75" x14ac:dyDescent="0.2">
      <c r="A59" s="338">
        <v>2</v>
      </c>
      <c r="B59" s="339">
        <v>1</v>
      </c>
      <c r="C59" s="339">
        <v>5</v>
      </c>
      <c r="D59" s="339">
        <v>1</v>
      </c>
      <c r="E59" s="339"/>
      <c r="F59" s="340" t="s">
        <v>93</v>
      </c>
      <c r="G59" s="30">
        <f>G60</f>
        <v>0</v>
      </c>
      <c r="H59" s="30">
        <f t="shared" ref="H59:O59" si="22">H60</f>
        <v>0</v>
      </c>
      <c r="I59" s="30">
        <f t="shared" si="22"/>
        <v>0</v>
      </c>
      <c r="J59" s="30">
        <f t="shared" si="22"/>
        <v>0</v>
      </c>
      <c r="K59" s="30">
        <f t="shared" si="22"/>
        <v>0</v>
      </c>
      <c r="L59" s="30">
        <f t="shared" si="22"/>
        <v>0</v>
      </c>
      <c r="M59" s="30">
        <f t="shared" si="22"/>
        <v>1041158</v>
      </c>
      <c r="N59" s="30">
        <f t="shared" si="22"/>
        <v>1041158</v>
      </c>
      <c r="O59" s="54">
        <f t="shared" si="22"/>
        <v>0.11182805864569491</v>
      </c>
    </row>
    <row r="60" spans="1:15" ht="12.75" x14ac:dyDescent="0.2">
      <c r="A60" s="341">
        <v>2</v>
      </c>
      <c r="B60" s="342">
        <v>1</v>
      </c>
      <c r="C60" s="342">
        <v>5</v>
      </c>
      <c r="D60" s="342">
        <v>1</v>
      </c>
      <c r="E60" s="342" t="s">
        <v>210</v>
      </c>
      <c r="F60" s="344" t="s">
        <v>93</v>
      </c>
      <c r="G60" s="27"/>
      <c r="H60" s="27"/>
      <c r="I60" s="27"/>
      <c r="J60" s="27"/>
      <c r="K60" s="27"/>
      <c r="L60" s="27"/>
      <c r="M60" s="27">
        <v>1041158</v>
      </c>
      <c r="N60" s="359">
        <f t="shared" si="19"/>
        <v>1041158</v>
      </c>
      <c r="O60" s="362">
        <f>IFERROR(N60/$N$18*100,"0.00")</f>
        <v>0.11182805864569491</v>
      </c>
    </row>
    <row r="61" spans="1:15" ht="12.75" x14ac:dyDescent="0.2">
      <c r="A61" s="338">
        <v>2</v>
      </c>
      <c r="B61" s="339">
        <v>1</v>
      </c>
      <c r="C61" s="339">
        <v>5</v>
      </c>
      <c r="D61" s="339">
        <v>2</v>
      </c>
      <c r="E61" s="339"/>
      <c r="F61" s="347" t="s">
        <v>94</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75" x14ac:dyDescent="0.2">
      <c r="A62" s="341">
        <v>2</v>
      </c>
      <c r="B62" s="342">
        <v>1</v>
      </c>
      <c r="C62" s="342">
        <v>5</v>
      </c>
      <c r="D62" s="342">
        <v>2</v>
      </c>
      <c r="E62" s="342" t="s">
        <v>210</v>
      </c>
      <c r="F62" s="344" t="s">
        <v>94</v>
      </c>
      <c r="G62" s="27"/>
      <c r="H62" s="27"/>
      <c r="I62" s="27"/>
      <c r="J62" s="27"/>
      <c r="K62" s="27"/>
      <c r="L62" s="27"/>
      <c r="M62" s="27"/>
      <c r="N62" s="359">
        <f>SUBTOTAL(9,G62:M62)</f>
        <v>0</v>
      </c>
      <c r="O62" s="362">
        <f>IFERROR(N62/$N$18*100,"0.00")</f>
        <v>0</v>
      </c>
    </row>
    <row r="63" spans="1:15" ht="12.75" x14ac:dyDescent="0.2">
      <c r="A63" s="338">
        <v>2</v>
      </c>
      <c r="B63" s="339">
        <v>1</v>
      </c>
      <c r="C63" s="339">
        <v>5</v>
      </c>
      <c r="D63" s="339">
        <v>3</v>
      </c>
      <c r="E63" s="339"/>
      <c r="F63" s="347" t="s">
        <v>95</v>
      </c>
      <c r="G63" s="30">
        <f>G64</f>
        <v>0</v>
      </c>
      <c r="H63" s="30">
        <f t="shared" ref="H63:O63" si="24">H64</f>
        <v>0</v>
      </c>
      <c r="I63" s="30">
        <f t="shared" si="24"/>
        <v>0</v>
      </c>
      <c r="J63" s="30">
        <f t="shared" si="24"/>
        <v>0</v>
      </c>
      <c r="K63" s="30">
        <f t="shared" si="24"/>
        <v>0</v>
      </c>
      <c r="L63" s="30">
        <f t="shared" si="24"/>
        <v>0</v>
      </c>
      <c r="M63" s="30">
        <f t="shared" si="24"/>
        <v>446420</v>
      </c>
      <c r="N63" s="30">
        <f t="shared" si="24"/>
        <v>446420</v>
      </c>
      <c r="O63" s="53">
        <f t="shared" si="24"/>
        <v>4.7948805023455734E-2</v>
      </c>
    </row>
    <row r="64" spans="1:15" ht="12.75" x14ac:dyDescent="0.2">
      <c r="A64" s="341">
        <v>2</v>
      </c>
      <c r="B64" s="342">
        <v>1</v>
      </c>
      <c r="C64" s="342">
        <v>5</v>
      </c>
      <c r="D64" s="342">
        <v>3</v>
      </c>
      <c r="E64" s="342" t="s">
        <v>210</v>
      </c>
      <c r="F64" s="344" t="s">
        <v>95</v>
      </c>
      <c r="G64" s="27"/>
      <c r="H64" s="27"/>
      <c r="I64" s="27"/>
      <c r="J64" s="27"/>
      <c r="K64" s="27"/>
      <c r="L64" s="27"/>
      <c r="M64" s="27">
        <v>446420</v>
      </c>
      <c r="N64" s="360">
        <f>SUBTOTAL(9,G64:M64)</f>
        <v>446420</v>
      </c>
      <c r="O64" s="361">
        <f>IFERROR(N64/$N$18*100,"0.00")</f>
        <v>4.7948805023455734E-2</v>
      </c>
    </row>
    <row r="65" spans="1:15" ht="12.75" x14ac:dyDescent="0.2">
      <c r="A65" s="338">
        <v>2</v>
      </c>
      <c r="B65" s="339">
        <v>1</v>
      </c>
      <c r="C65" s="339">
        <v>5</v>
      </c>
      <c r="D65" s="339">
        <v>4</v>
      </c>
      <c r="E65" s="339"/>
      <c r="F65" s="347" t="s">
        <v>96</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x14ac:dyDescent="0.2">
      <c r="A66" s="341">
        <v>2</v>
      </c>
      <c r="B66" s="342">
        <v>1</v>
      </c>
      <c r="C66" s="342">
        <v>5</v>
      </c>
      <c r="D66" s="342">
        <v>4</v>
      </c>
      <c r="E66" s="342" t="s">
        <v>210</v>
      </c>
      <c r="F66" s="344" t="s">
        <v>96</v>
      </c>
      <c r="G66" s="27"/>
      <c r="H66" s="27"/>
      <c r="I66" s="27"/>
      <c r="J66" s="27"/>
      <c r="K66" s="27"/>
      <c r="L66" s="27"/>
      <c r="M66" s="27"/>
      <c r="N66" s="359">
        <f>SUBTOTAL(9,G66:M66)</f>
        <v>0</v>
      </c>
      <c r="O66" s="362">
        <f>IFERROR(N66/$N$18*100,"0.00")</f>
        <v>0</v>
      </c>
    </row>
    <row r="67" spans="1:15" ht="12.75" x14ac:dyDescent="0.2">
      <c r="A67" s="331">
        <v>2</v>
      </c>
      <c r="B67" s="332">
        <v>2</v>
      </c>
      <c r="C67" s="333"/>
      <c r="D67" s="333"/>
      <c r="E67" s="333"/>
      <c r="F67" s="334" t="s">
        <v>252</v>
      </c>
      <c r="G67" s="33">
        <f>+G68+G82+G87+G92+G99+G116+G125+G143</f>
        <v>2360000</v>
      </c>
      <c r="H67" s="33">
        <f t="shared" ref="H67:N67" si="26">+H68+H82+H87+H92+H99+H116+H125+H143</f>
        <v>2900000</v>
      </c>
      <c r="I67" s="33">
        <f t="shared" si="26"/>
        <v>2375000</v>
      </c>
      <c r="J67" s="33">
        <f t="shared" si="26"/>
        <v>2075000</v>
      </c>
      <c r="K67" s="33">
        <f t="shared" si="26"/>
        <v>700000</v>
      </c>
      <c r="L67" s="33">
        <f t="shared" si="26"/>
        <v>250000</v>
      </c>
      <c r="M67" s="33">
        <f t="shared" si="26"/>
        <v>18323580</v>
      </c>
      <c r="N67" s="33">
        <f t="shared" si="26"/>
        <v>28983580</v>
      </c>
      <c r="O67" s="33">
        <f>+O68+O82+O87+O92+O99+O116+O125+O143</f>
        <v>3.1130505494864273</v>
      </c>
    </row>
    <row r="68" spans="1:15" ht="12.75" x14ac:dyDescent="0.2">
      <c r="A68" s="335">
        <v>2</v>
      </c>
      <c r="B68" s="336">
        <v>2</v>
      </c>
      <c r="C68" s="336">
        <v>1</v>
      </c>
      <c r="D68" s="336"/>
      <c r="E68" s="336"/>
      <c r="F68" s="337" t="s">
        <v>29</v>
      </c>
      <c r="G68" s="32">
        <f>+G69+G71+G73+G75+G78+G80</f>
        <v>810000</v>
      </c>
      <c r="H68" s="32">
        <f t="shared" ref="H68:N68" si="27">+H69+H71+H73+H75+H78+H80</f>
        <v>1200000</v>
      </c>
      <c r="I68" s="32">
        <f t="shared" si="27"/>
        <v>580000</v>
      </c>
      <c r="J68" s="32">
        <f t="shared" si="27"/>
        <v>720000</v>
      </c>
      <c r="K68" s="32">
        <f t="shared" si="27"/>
        <v>100000</v>
      </c>
      <c r="L68" s="32">
        <f t="shared" si="27"/>
        <v>150000</v>
      </c>
      <c r="M68" s="32">
        <f t="shared" si="27"/>
        <v>1806400</v>
      </c>
      <c r="N68" s="32">
        <f t="shared" si="27"/>
        <v>5366400</v>
      </c>
      <c r="O68" s="32">
        <f>+O69+O71+O73+O75+O78+O80</f>
        <v>0.57639099340950861</v>
      </c>
    </row>
    <row r="69" spans="1:15" ht="12.75" x14ac:dyDescent="0.2">
      <c r="A69" s="338">
        <v>2</v>
      </c>
      <c r="B69" s="339">
        <v>2</v>
      </c>
      <c r="C69" s="339">
        <v>1</v>
      </c>
      <c r="D69" s="339">
        <v>2</v>
      </c>
      <c r="E69" s="339"/>
      <c r="F69" s="340" t="s">
        <v>97</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x14ac:dyDescent="0.2">
      <c r="A70" s="348">
        <v>2</v>
      </c>
      <c r="B70" s="342">
        <v>2</v>
      </c>
      <c r="C70" s="342">
        <v>1</v>
      </c>
      <c r="D70" s="342">
        <v>2</v>
      </c>
      <c r="E70" s="342" t="s">
        <v>210</v>
      </c>
      <c r="F70" s="349" t="s">
        <v>97</v>
      </c>
      <c r="G70" s="27"/>
      <c r="H70" s="27"/>
      <c r="I70" s="27"/>
      <c r="J70" s="27"/>
      <c r="K70" s="27"/>
      <c r="L70" s="27"/>
      <c r="M70" s="27"/>
      <c r="N70" s="360">
        <f>SUBTOTAL(9,G70:M70)</f>
        <v>0</v>
      </c>
      <c r="O70" s="362">
        <f>IFERROR(N70/$N$18*100,"0.00")</f>
        <v>0</v>
      </c>
    </row>
    <row r="71" spans="1:15" ht="12.75" x14ac:dyDescent="0.2">
      <c r="A71" s="338">
        <v>2</v>
      </c>
      <c r="B71" s="339">
        <v>2</v>
      </c>
      <c r="C71" s="339">
        <v>1</v>
      </c>
      <c r="D71" s="339">
        <v>3</v>
      </c>
      <c r="E71" s="339"/>
      <c r="F71" s="340" t="s">
        <v>98</v>
      </c>
      <c r="G71" s="30">
        <f>G72</f>
        <v>450000</v>
      </c>
      <c r="H71" s="29">
        <f t="shared" ref="H71:O71" si="29">H72</f>
        <v>800000</v>
      </c>
      <c r="I71" s="29">
        <f t="shared" si="29"/>
        <v>580000</v>
      </c>
      <c r="J71" s="29">
        <f t="shared" si="29"/>
        <v>420000</v>
      </c>
      <c r="K71" s="29">
        <f t="shared" si="29"/>
        <v>100000</v>
      </c>
      <c r="L71" s="29">
        <f t="shared" si="29"/>
        <v>150000</v>
      </c>
      <c r="M71" s="29">
        <f t="shared" si="29"/>
        <v>500000</v>
      </c>
      <c r="N71" s="29">
        <f>N72</f>
        <v>3000000</v>
      </c>
      <c r="O71" s="53">
        <f t="shared" si="29"/>
        <v>0.32222215642302582</v>
      </c>
    </row>
    <row r="72" spans="1:15" ht="12.75" x14ac:dyDescent="0.2">
      <c r="A72" s="341">
        <v>2</v>
      </c>
      <c r="B72" s="342">
        <v>2</v>
      </c>
      <c r="C72" s="342">
        <v>1</v>
      </c>
      <c r="D72" s="342">
        <v>3</v>
      </c>
      <c r="E72" s="342" t="s">
        <v>210</v>
      </c>
      <c r="F72" s="344" t="s">
        <v>98</v>
      </c>
      <c r="G72" s="27">
        <v>450000</v>
      </c>
      <c r="H72" s="27">
        <v>800000</v>
      </c>
      <c r="I72" s="27">
        <v>580000</v>
      </c>
      <c r="J72" s="27">
        <v>420000</v>
      </c>
      <c r="K72" s="27">
        <v>100000</v>
      </c>
      <c r="L72" s="27">
        <v>150000</v>
      </c>
      <c r="M72" s="27">
        <v>500000</v>
      </c>
      <c r="N72" s="359">
        <f>SUBTOTAL(9,G72:M72)</f>
        <v>3000000</v>
      </c>
      <c r="O72" s="362">
        <f>IFERROR(N72/$N$18*100,"0.00")</f>
        <v>0.32222215642302582</v>
      </c>
    </row>
    <row r="73" spans="1:15" ht="12.75" x14ac:dyDescent="0.2">
      <c r="A73" s="338">
        <v>2</v>
      </c>
      <c r="B73" s="339">
        <v>2</v>
      </c>
      <c r="C73" s="339">
        <v>1</v>
      </c>
      <c r="D73" s="339">
        <v>5</v>
      </c>
      <c r="E73" s="339"/>
      <c r="F73" s="340" t="s">
        <v>99</v>
      </c>
      <c r="G73" s="30">
        <f>G74</f>
        <v>360000</v>
      </c>
      <c r="H73" s="30">
        <f t="shared" ref="H73:O73" si="30">H74</f>
        <v>400000</v>
      </c>
      <c r="I73" s="30">
        <f t="shared" si="30"/>
        <v>0</v>
      </c>
      <c r="J73" s="30">
        <f t="shared" si="30"/>
        <v>300000</v>
      </c>
      <c r="K73" s="30">
        <f t="shared" si="30"/>
        <v>0</v>
      </c>
      <c r="L73" s="30">
        <f t="shared" si="30"/>
        <v>0</v>
      </c>
      <c r="M73" s="30">
        <f t="shared" si="30"/>
        <v>140000</v>
      </c>
      <c r="N73" s="30">
        <f t="shared" si="30"/>
        <v>1200000</v>
      </c>
      <c r="O73" s="53">
        <f t="shared" si="30"/>
        <v>0.12888886256921034</v>
      </c>
    </row>
    <row r="74" spans="1:15" ht="12.75" x14ac:dyDescent="0.2">
      <c r="A74" s="348">
        <v>2</v>
      </c>
      <c r="B74" s="342">
        <v>2</v>
      </c>
      <c r="C74" s="342">
        <v>1</v>
      </c>
      <c r="D74" s="342">
        <v>5</v>
      </c>
      <c r="E74" s="342" t="s">
        <v>210</v>
      </c>
      <c r="F74" s="349" t="s">
        <v>99</v>
      </c>
      <c r="G74" s="27">
        <v>360000</v>
      </c>
      <c r="H74" s="27">
        <v>400000</v>
      </c>
      <c r="I74" s="27"/>
      <c r="J74" s="27">
        <v>300000</v>
      </c>
      <c r="K74" s="27"/>
      <c r="L74" s="27"/>
      <c r="M74" s="27">
        <v>140000</v>
      </c>
      <c r="N74" s="359">
        <f>SUBTOTAL(9,G74:M74)</f>
        <v>1200000</v>
      </c>
      <c r="O74" s="362">
        <f>IFERROR(N74/$N$18*100,"0.00")</f>
        <v>0.12888886256921034</v>
      </c>
    </row>
    <row r="75" spans="1:15" ht="12.75" x14ac:dyDescent="0.2">
      <c r="A75" s="338">
        <v>2</v>
      </c>
      <c r="B75" s="339">
        <v>2</v>
      </c>
      <c r="C75" s="339">
        <v>1</v>
      </c>
      <c r="D75" s="339">
        <v>6</v>
      </c>
      <c r="E75" s="339"/>
      <c r="F75" s="340" t="s">
        <v>30</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x14ac:dyDescent="0.2">
      <c r="A76" s="348">
        <v>2</v>
      </c>
      <c r="B76" s="342">
        <v>2</v>
      </c>
      <c r="C76" s="342">
        <v>1</v>
      </c>
      <c r="D76" s="342">
        <v>6</v>
      </c>
      <c r="E76" s="342" t="s">
        <v>210</v>
      </c>
      <c r="F76" s="349" t="s">
        <v>100</v>
      </c>
      <c r="G76" s="27"/>
      <c r="H76" s="27"/>
      <c r="I76" s="27"/>
      <c r="J76" s="27"/>
      <c r="K76" s="27"/>
      <c r="L76" s="27"/>
      <c r="M76" s="27"/>
      <c r="N76" s="359">
        <f>SUBTOTAL(9,G76:M76)</f>
        <v>0</v>
      </c>
      <c r="O76" s="362">
        <f>IFERROR(N76/$N$18*100,"0.00")</f>
        <v>0</v>
      </c>
    </row>
    <row r="77" spans="1:15" ht="12.75" x14ac:dyDescent="0.2">
      <c r="A77" s="348">
        <v>2</v>
      </c>
      <c r="B77" s="342">
        <v>2</v>
      </c>
      <c r="C77" s="342">
        <v>1</v>
      </c>
      <c r="D77" s="342">
        <v>6</v>
      </c>
      <c r="E77" s="342" t="s">
        <v>211</v>
      </c>
      <c r="F77" s="349" t="s">
        <v>101</v>
      </c>
      <c r="G77" s="27"/>
      <c r="H77" s="27"/>
      <c r="I77" s="27"/>
      <c r="J77" s="27"/>
      <c r="K77" s="27"/>
      <c r="L77" s="27"/>
      <c r="M77" s="27"/>
      <c r="N77" s="359">
        <f>SUBTOTAL(9,G77:M77)</f>
        <v>0</v>
      </c>
      <c r="O77" s="362">
        <f>IFERROR(N77/$N$18*100,"0.00")</f>
        <v>0</v>
      </c>
    </row>
    <row r="78" spans="1:15" ht="12.75" x14ac:dyDescent="0.2">
      <c r="A78" s="338">
        <v>2</v>
      </c>
      <c r="B78" s="339">
        <v>2</v>
      </c>
      <c r="C78" s="339">
        <v>1</v>
      </c>
      <c r="D78" s="339">
        <v>7</v>
      </c>
      <c r="E78" s="339"/>
      <c r="F78" s="340" t="s">
        <v>31</v>
      </c>
      <c r="G78" s="30">
        <f>G79</f>
        <v>0</v>
      </c>
      <c r="H78" s="30">
        <f t="shared" ref="H78:O78" si="33">H79</f>
        <v>0</v>
      </c>
      <c r="I78" s="30">
        <f t="shared" si="33"/>
        <v>0</v>
      </c>
      <c r="J78" s="30">
        <f t="shared" si="33"/>
        <v>0</v>
      </c>
      <c r="K78" s="30">
        <f t="shared" si="33"/>
        <v>0</v>
      </c>
      <c r="L78" s="30">
        <f t="shared" si="33"/>
        <v>0</v>
      </c>
      <c r="M78" s="30">
        <f t="shared" si="33"/>
        <v>770400</v>
      </c>
      <c r="N78" s="30">
        <f t="shared" si="33"/>
        <v>770400</v>
      </c>
      <c r="O78" s="53">
        <f t="shared" si="33"/>
        <v>8.2746649769433037E-2</v>
      </c>
    </row>
    <row r="79" spans="1:15" ht="12.75" x14ac:dyDescent="0.2">
      <c r="A79" s="348">
        <v>2</v>
      </c>
      <c r="B79" s="342">
        <v>2</v>
      </c>
      <c r="C79" s="342">
        <v>1</v>
      </c>
      <c r="D79" s="342">
        <v>7</v>
      </c>
      <c r="E79" s="342" t="s">
        <v>210</v>
      </c>
      <c r="F79" s="349" t="s">
        <v>31</v>
      </c>
      <c r="G79" s="27"/>
      <c r="H79" s="27"/>
      <c r="I79" s="27"/>
      <c r="J79" s="27"/>
      <c r="K79" s="27"/>
      <c r="L79" s="27"/>
      <c r="M79" s="27">
        <v>770400</v>
      </c>
      <c r="N79" s="359">
        <f>SUBTOTAL(9,G79:M79)</f>
        <v>770400</v>
      </c>
      <c r="O79" s="361">
        <f>IFERROR(N79/$N$18*100,"0.00")</f>
        <v>8.2746649769433037E-2</v>
      </c>
    </row>
    <row r="80" spans="1:15" ht="12.75" x14ac:dyDescent="0.2">
      <c r="A80" s="338">
        <v>2</v>
      </c>
      <c r="B80" s="339">
        <v>2</v>
      </c>
      <c r="C80" s="339">
        <v>1</v>
      </c>
      <c r="D80" s="339">
        <v>8</v>
      </c>
      <c r="E80" s="339"/>
      <c r="F80" s="340" t="s">
        <v>102</v>
      </c>
      <c r="G80" s="30">
        <f>G81</f>
        <v>0</v>
      </c>
      <c r="H80" s="30">
        <f t="shared" ref="H80:M80" si="34">H81</f>
        <v>0</v>
      </c>
      <c r="I80" s="30">
        <f t="shared" si="34"/>
        <v>0</v>
      </c>
      <c r="J80" s="30">
        <f t="shared" si="34"/>
        <v>0</v>
      </c>
      <c r="K80" s="30">
        <f t="shared" si="34"/>
        <v>0</v>
      </c>
      <c r="L80" s="30">
        <f t="shared" si="34"/>
        <v>0</v>
      </c>
      <c r="M80" s="30">
        <f t="shared" si="34"/>
        <v>396000</v>
      </c>
      <c r="N80" s="30">
        <f>N81</f>
        <v>396000</v>
      </c>
      <c r="O80" s="53">
        <f t="shared" ref="O80" si="35">O81</f>
        <v>4.2533324647839404E-2</v>
      </c>
    </row>
    <row r="81" spans="1:15" ht="12.75" x14ac:dyDescent="0.2">
      <c r="A81" s="341">
        <v>2</v>
      </c>
      <c r="B81" s="342">
        <v>2</v>
      </c>
      <c r="C81" s="342">
        <v>1</v>
      </c>
      <c r="D81" s="342">
        <v>8</v>
      </c>
      <c r="E81" s="342" t="s">
        <v>210</v>
      </c>
      <c r="F81" s="344" t="s">
        <v>102</v>
      </c>
      <c r="G81" s="27"/>
      <c r="H81" s="27"/>
      <c r="I81" s="27"/>
      <c r="J81" s="27"/>
      <c r="K81" s="27"/>
      <c r="L81" s="27"/>
      <c r="M81" s="27">
        <v>396000</v>
      </c>
      <c r="N81" s="360">
        <f>SUBTOTAL(9,G81:M81)</f>
        <v>396000</v>
      </c>
      <c r="O81" s="361">
        <f>IFERROR(N81/$N$18*100,"0.00")</f>
        <v>4.2533324647839404E-2</v>
      </c>
    </row>
    <row r="82" spans="1:15" ht="12.75" x14ac:dyDescent="0.2">
      <c r="A82" s="335">
        <v>2</v>
      </c>
      <c r="B82" s="336">
        <v>2</v>
      </c>
      <c r="C82" s="336">
        <v>2</v>
      </c>
      <c r="D82" s="336"/>
      <c r="E82" s="336"/>
      <c r="F82" s="337" t="s">
        <v>253</v>
      </c>
      <c r="G82" s="32">
        <f>+G83+G85</f>
        <v>950000</v>
      </c>
      <c r="H82" s="32">
        <f t="shared" ref="H82:O82" si="36">+H83+H85</f>
        <v>900000</v>
      </c>
      <c r="I82" s="32">
        <f t="shared" si="36"/>
        <v>425000</v>
      </c>
      <c r="J82" s="32">
        <f t="shared" si="36"/>
        <v>775000</v>
      </c>
      <c r="K82" s="32">
        <f t="shared" si="36"/>
        <v>0</v>
      </c>
      <c r="L82" s="32">
        <f t="shared" si="36"/>
        <v>0</v>
      </c>
      <c r="M82" s="32">
        <f t="shared" si="36"/>
        <v>1227180</v>
      </c>
      <c r="N82" s="32">
        <f>+N83+N85</f>
        <v>4277180</v>
      </c>
      <c r="O82" s="32">
        <f t="shared" si="36"/>
        <v>0.45940072100314583</v>
      </c>
    </row>
    <row r="83" spans="1:15" ht="12.75" x14ac:dyDescent="0.2">
      <c r="A83" s="338">
        <v>2</v>
      </c>
      <c r="B83" s="339">
        <v>2</v>
      </c>
      <c r="C83" s="339">
        <v>2</v>
      </c>
      <c r="D83" s="339">
        <v>1</v>
      </c>
      <c r="E83" s="339"/>
      <c r="F83" s="340" t="s">
        <v>103</v>
      </c>
      <c r="G83" s="30">
        <f>G84</f>
        <v>0</v>
      </c>
      <c r="H83" s="29">
        <f t="shared" ref="H83:O83" si="37">H84</f>
        <v>0</v>
      </c>
      <c r="I83" s="29">
        <f t="shared" si="37"/>
        <v>0</v>
      </c>
      <c r="J83" s="29">
        <f t="shared" si="37"/>
        <v>0</v>
      </c>
      <c r="K83" s="29">
        <f t="shared" si="37"/>
        <v>0</v>
      </c>
      <c r="L83" s="29">
        <f t="shared" si="37"/>
        <v>0</v>
      </c>
      <c r="M83" s="29">
        <f t="shared" si="37"/>
        <v>1000000</v>
      </c>
      <c r="N83" s="29">
        <f t="shared" si="37"/>
        <v>1000000</v>
      </c>
      <c r="O83" s="53">
        <f t="shared" si="37"/>
        <v>0.10740738547434193</v>
      </c>
    </row>
    <row r="84" spans="1:15" ht="12.75" x14ac:dyDescent="0.2">
      <c r="A84" s="341">
        <v>2</v>
      </c>
      <c r="B84" s="342">
        <v>2</v>
      </c>
      <c r="C84" s="342">
        <v>2</v>
      </c>
      <c r="D84" s="342">
        <v>1</v>
      </c>
      <c r="E84" s="342" t="s">
        <v>210</v>
      </c>
      <c r="F84" s="344" t="s">
        <v>103</v>
      </c>
      <c r="G84" s="27"/>
      <c r="H84" s="27"/>
      <c r="I84" s="27"/>
      <c r="J84" s="27"/>
      <c r="K84" s="27"/>
      <c r="L84" s="27"/>
      <c r="M84" s="27">
        <v>1000000</v>
      </c>
      <c r="N84" s="359">
        <f>SUBTOTAL(9,G84:M84)</f>
        <v>1000000</v>
      </c>
      <c r="O84" s="362">
        <f>IFERROR(N84/$N$18*100,"0.00")</f>
        <v>0.10740738547434193</v>
      </c>
    </row>
    <row r="85" spans="1:15" ht="12.75" x14ac:dyDescent="0.2">
      <c r="A85" s="338">
        <v>2</v>
      </c>
      <c r="B85" s="339">
        <v>2</v>
      </c>
      <c r="C85" s="339">
        <v>2</v>
      </c>
      <c r="D85" s="339">
        <v>2</v>
      </c>
      <c r="E85" s="339"/>
      <c r="F85" s="340" t="s">
        <v>104</v>
      </c>
      <c r="G85" s="30">
        <f>G86</f>
        <v>950000</v>
      </c>
      <c r="H85" s="29">
        <f t="shared" ref="H85:O85" si="38">H86</f>
        <v>900000</v>
      </c>
      <c r="I85" s="29">
        <f t="shared" si="38"/>
        <v>425000</v>
      </c>
      <c r="J85" s="29">
        <f t="shared" si="38"/>
        <v>775000</v>
      </c>
      <c r="K85" s="29">
        <f t="shared" si="38"/>
        <v>0</v>
      </c>
      <c r="L85" s="29">
        <f t="shared" si="38"/>
        <v>0</v>
      </c>
      <c r="M85" s="29">
        <f t="shared" si="38"/>
        <v>227180</v>
      </c>
      <c r="N85" s="29">
        <f t="shared" si="38"/>
        <v>3277180</v>
      </c>
      <c r="O85" s="53">
        <f t="shared" si="38"/>
        <v>0.35199333552880391</v>
      </c>
    </row>
    <row r="86" spans="1:15" ht="12.75" x14ac:dyDescent="0.2">
      <c r="A86" s="341">
        <v>2</v>
      </c>
      <c r="B86" s="342">
        <v>2</v>
      </c>
      <c r="C86" s="342">
        <v>2</v>
      </c>
      <c r="D86" s="342">
        <v>2</v>
      </c>
      <c r="E86" s="342" t="s">
        <v>210</v>
      </c>
      <c r="F86" s="344" t="s">
        <v>104</v>
      </c>
      <c r="G86" s="27">
        <v>950000</v>
      </c>
      <c r="H86" s="27">
        <v>900000</v>
      </c>
      <c r="I86" s="27">
        <v>425000</v>
      </c>
      <c r="J86" s="27">
        <v>775000</v>
      </c>
      <c r="K86" s="27"/>
      <c r="L86" s="27"/>
      <c r="M86" s="27">
        <v>227180</v>
      </c>
      <c r="N86" s="359">
        <f>SUBTOTAL(9,G86:M86)</f>
        <v>3277180</v>
      </c>
      <c r="O86" s="362">
        <f>IFERROR(N86/$N$18*100,"0.00")</f>
        <v>0.35199333552880391</v>
      </c>
    </row>
    <row r="87" spans="1:15" ht="12.75" x14ac:dyDescent="0.2">
      <c r="A87" s="335">
        <v>2</v>
      </c>
      <c r="B87" s="336">
        <v>2</v>
      </c>
      <c r="C87" s="336">
        <v>3</v>
      </c>
      <c r="D87" s="336"/>
      <c r="E87" s="336"/>
      <c r="F87" s="337" t="s">
        <v>32</v>
      </c>
      <c r="G87" s="32">
        <f>+G88+G90</f>
        <v>0</v>
      </c>
      <c r="H87" s="32">
        <f>+H88+H90</f>
        <v>0</v>
      </c>
      <c r="I87" s="32">
        <f t="shared" ref="I87:M87" si="39">+I88+I90</f>
        <v>0</v>
      </c>
      <c r="J87" s="32">
        <f t="shared" si="39"/>
        <v>0</v>
      </c>
      <c r="K87" s="32">
        <f t="shared" si="39"/>
        <v>0</v>
      </c>
      <c r="L87" s="32">
        <f t="shared" si="39"/>
        <v>0</v>
      </c>
      <c r="M87" s="32">
        <f t="shared" si="39"/>
        <v>0</v>
      </c>
      <c r="N87" s="32">
        <f t="shared" ref="N87" si="40">+N88+N90</f>
        <v>0</v>
      </c>
      <c r="O87" s="32">
        <f t="shared" ref="O87" si="41">+O88+O90</f>
        <v>0</v>
      </c>
    </row>
    <row r="88" spans="1:15" ht="12.75" x14ac:dyDescent="0.2">
      <c r="A88" s="338">
        <v>2</v>
      </c>
      <c r="B88" s="339">
        <v>2</v>
      </c>
      <c r="C88" s="339">
        <v>3</v>
      </c>
      <c r="D88" s="339">
        <v>1</v>
      </c>
      <c r="E88" s="339"/>
      <c r="F88" s="340" t="s">
        <v>105</v>
      </c>
      <c r="G88" s="30">
        <f>G89</f>
        <v>0</v>
      </c>
      <c r="H88" s="30">
        <f t="shared" ref="H88:O88" si="42">H89</f>
        <v>0</v>
      </c>
      <c r="I88" s="30">
        <f t="shared" si="42"/>
        <v>0</v>
      </c>
      <c r="J88" s="30">
        <f t="shared" si="42"/>
        <v>0</v>
      </c>
      <c r="K88" s="30">
        <f t="shared" si="42"/>
        <v>0</v>
      </c>
      <c r="L88" s="30">
        <f t="shared" si="42"/>
        <v>0</v>
      </c>
      <c r="M88" s="30">
        <f t="shared" si="42"/>
        <v>0</v>
      </c>
      <c r="N88" s="30">
        <f>N89</f>
        <v>0</v>
      </c>
      <c r="O88" s="54">
        <f t="shared" si="42"/>
        <v>0</v>
      </c>
    </row>
    <row r="89" spans="1:15" ht="12.75" x14ac:dyDescent="0.2">
      <c r="A89" s="341">
        <v>2</v>
      </c>
      <c r="B89" s="342">
        <v>2</v>
      </c>
      <c r="C89" s="342">
        <v>3</v>
      </c>
      <c r="D89" s="342">
        <v>1</v>
      </c>
      <c r="E89" s="342" t="s">
        <v>210</v>
      </c>
      <c r="F89" s="344" t="s">
        <v>105</v>
      </c>
      <c r="G89" s="27"/>
      <c r="H89" s="27"/>
      <c r="I89" s="27"/>
      <c r="J89" s="27"/>
      <c r="K89" s="27"/>
      <c r="L89" s="27"/>
      <c r="M89" s="27"/>
      <c r="N89" s="359">
        <f>SUBTOTAL(9,G89:M89)</f>
        <v>0</v>
      </c>
      <c r="O89" s="361">
        <f>IFERROR(N89/$N$18*100,"0.00")</f>
        <v>0</v>
      </c>
    </row>
    <row r="90" spans="1:15" ht="12.75" x14ac:dyDescent="0.2">
      <c r="A90" s="338">
        <v>2</v>
      </c>
      <c r="B90" s="339">
        <v>2</v>
      </c>
      <c r="C90" s="339">
        <v>3</v>
      </c>
      <c r="D90" s="339">
        <v>2</v>
      </c>
      <c r="E90" s="339"/>
      <c r="F90" s="340" t="s">
        <v>106</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x14ac:dyDescent="0.2">
      <c r="A91" s="348">
        <v>2</v>
      </c>
      <c r="B91" s="342">
        <v>2</v>
      </c>
      <c r="C91" s="342">
        <v>3</v>
      </c>
      <c r="D91" s="342">
        <v>2</v>
      </c>
      <c r="E91" s="342" t="s">
        <v>210</v>
      </c>
      <c r="F91" s="349" t="s">
        <v>106</v>
      </c>
      <c r="G91" s="27"/>
      <c r="H91" s="27"/>
      <c r="I91" s="27"/>
      <c r="J91" s="27"/>
      <c r="K91" s="27"/>
      <c r="L91" s="27"/>
      <c r="M91" s="27"/>
      <c r="N91" s="359">
        <f>SUBTOTAL(9,G91:M91)</f>
        <v>0</v>
      </c>
      <c r="O91" s="361">
        <f>IFERROR(N91/$N$18*100,"0.00")</f>
        <v>0</v>
      </c>
    </row>
    <row r="92" spans="1:15" ht="12.75" x14ac:dyDescent="0.2">
      <c r="A92" s="335">
        <v>2</v>
      </c>
      <c r="B92" s="336">
        <v>2</v>
      </c>
      <c r="C92" s="336">
        <v>4</v>
      </c>
      <c r="D92" s="336"/>
      <c r="E92" s="336"/>
      <c r="F92" s="337" t="s">
        <v>107</v>
      </c>
      <c r="G92" s="32">
        <f>+G93+G95+G97</f>
        <v>0</v>
      </c>
      <c r="H92" s="32">
        <f t="shared" ref="H92:O92" si="44">+H93+H95+H97</f>
        <v>0</v>
      </c>
      <c r="I92" s="32">
        <f t="shared" si="44"/>
        <v>0</v>
      </c>
      <c r="J92" s="32">
        <f t="shared" si="44"/>
        <v>0</v>
      </c>
      <c r="K92" s="32">
        <f t="shared" si="44"/>
        <v>0</v>
      </c>
      <c r="L92" s="32">
        <f t="shared" si="44"/>
        <v>0</v>
      </c>
      <c r="M92" s="32">
        <f t="shared" si="44"/>
        <v>960000</v>
      </c>
      <c r="N92" s="32">
        <f t="shared" si="44"/>
        <v>960000</v>
      </c>
      <c r="O92" s="32">
        <f t="shared" si="44"/>
        <v>0.10311109005536827</v>
      </c>
    </row>
    <row r="93" spans="1:15" ht="12.75" x14ac:dyDescent="0.2">
      <c r="A93" s="338">
        <v>2</v>
      </c>
      <c r="B93" s="339">
        <v>2</v>
      </c>
      <c r="C93" s="339">
        <v>4</v>
      </c>
      <c r="D93" s="339">
        <v>1</v>
      </c>
      <c r="E93" s="339"/>
      <c r="F93" s="347" t="s">
        <v>1033</v>
      </c>
      <c r="G93" s="30">
        <f>G94</f>
        <v>0</v>
      </c>
      <c r="H93" s="29">
        <f t="shared" ref="H93:O93" si="45">H94</f>
        <v>0</v>
      </c>
      <c r="I93" s="29">
        <f t="shared" si="45"/>
        <v>0</v>
      </c>
      <c r="J93" s="29">
        <f t="shared" si="45"/>
        <v>0</v>
      </c>
      <c r="K93" s="29">
        <f t="shared" si="45"/>
        <v>0</v>
      </c>
      <c r="L93" s="29">
        <f t="shared" si="45"/>
        <v>0</v>
      </c>
      <c r="M93" s="29">
        <f t="shared" si="45"/>
        <v>360000</v>
      </c>
      <c r="N93" s="29">
        <f t="shared" si="45"/>
        <v>360000</v>
      </c>
      <c r="O93" s="53">
        <f t="shared" si="45"/>
        <v>3.8666658770763099E-2</v>
      </c>
    </row>
    <row r="94" spans="1:15" ht="12.75" x14ac:dyDescent="0.2">
      <c r="A94" s="341">
        <v>2</v>
      </c>
      <c r="B94" s="342">
        <v>2</v>
      </c>
      <c r="C94" s="342">
        <v>4</v>
      </c>
      <c r="D94" s="342">
        <v>1</v>
      </c>
      <c r="E94" s="342" t="s">
        <v>210</v>
      </c>
      <c r="F94" s="343" t="s">
        <v>1033</v>
      </c>
      <c r="G94" s="27"/>
      <c r="H94" s="27"/>
      <c r="I94" s="27"/>
      <c r="J94" s="27"/>
      <c r="K94" s="27"/>
      <c r="L94" s="27"/>
      <c r="M94" s="27">
        <v>360000</v>
      </c>
      <c r="N94" s="359">
        <f>SUBTOTAL(9,G94:M94)</f>
        <v>360000</v>
      </c>
      <c r="O94" s="362">
        <f>IFERROR(N94/$N$18*100,"0.00")</f>
        <v>3.8666658770763099E-2</v>
      </c>
    </row>
    <row r="95" spans="1:15" ht="12.75" x14ac:dyDescent="0.2">
      <c r="A95" s="338">
        <v>2</v>
      </c>
      <c r="B95" s="339">
        <v>2</v>
      </c>
      <c r="C95" s="339">
        <v>4</v>
      </c>
      <c r="D95" s="339">
        <v>2</v>
      </c>
      <c r="E95" s="339"/>
      <c r="F95" s="347" t="s">
        <v>33</v>
      </c>
      <c r="G95" s="30">
        <f>G96</f>
        <v>0</v>
      </c>
      <c r="H95" s="29">
        <f t="shared" ref="H95:O95" si="46">H96</f>
        <v>0</v>
      </c>
      <c r="I95" s="29">
        <f t="shared" si="46"/>
        <v>0</v>
      </c>
      <c r="J95" s="29">
        <f t="shared" si="46"/>
        <v>0</v>
      </c>
      <c r="K95" s="29">
        <f t="shared" si="46"/>
        <v>0</v>
      </c>
      <c r="L95" s="29">
        <f t="shared" si="46"/>
        <v>0</v>
      </c>
      <c r="M95" s="29">
        <f t="shared" si="46"/>
        <v>600000</v>
      </c>
      <c r="N95" s="29">
        <f>N96</f>
        <v>600000</v>
      </c>
      <c r="O95" s="53">
        <f t="shared" si="46"/>
        <v>6.4444431284605169E-2</v>
      </c>
    </row>
    <row r="96" spans="1:15" ht="12.75" x14ac:dyDescent="0.2">
      <c r="A96" s="348">
        <v>2</v>
      </c>
      <c r="B96" s="342">
        <v>2</v>
      </c>
      <c r="C96" s="342">
        <v>4</v>
      </c>
      <c r="D96" s="342">
        <v>2</v>
      </c>
      <c r="E96" s="342" t="s">
        <v>210</v>
      </c>
      <c r="F96" s="349" t="s">
        <v>33</v>
      </c>
      <c r="G96" s="27"/>
      <c r="H96" s="27"/>
      <c r="I96" s="27"/>
      <c r="J96" s="27"/>
      <c r="K96" s="27"/>
      <c r="L96" s="27"/>
      <c r="M96" s="27">
        <v>600000</v>
      </c>
      <c r="N96" s="359">
        <f>SUBTOTAL(9,G96:M96)</f>
        <v>600000</v>
      </c>
      <c r="O96" s="362">
        <f>IFERROR(N96/$N$18*100,"0.00")</f>
        <v>6.4444431284605169E-2</v>
      </c>
    </row>
    <row r="97" spans="1:15" ht="12.75" x14ac:dyDescent="0.2">
      <c r="A97" s="338">
        <v>2</v>
      </c>
      <c r="B97" s="339">
        <v>2</v>
      </c>
      <c r="C97" s="339">
        <v>4</v>
      </c>
      <c r="D97" s="339">
        <v>4</v>
      </c>
      <c r="E97" s="339"/>
      <c r="F97" s="347" t="s">
        <v>108</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x14ac:dyDescent="0.2">
      <c r="A98" s="348">
        <v>2</v>
      </c>
      <c r="B98" s="342">
        <v>2</v>
      </c>
      <c r="C98" s="342">
        <v>4</v>
      </c>
      <c r="D98" s="342">
        <v>4</v>
      </c>
      <c r="E98" s="342" t="s">
        <v>210</v>
      </c>
      <c r="F98" s="349" t="s">
        <v>108</v>
      </c>
      <c r="G98" s="27"/>
      <c r="H98" s="27"/>
      <c r="I98" s="27"/>
      <c r="J98" s="27"/>
      <c r="K98" s="27"/>
      <c r="L98" s="27"/>
      <c r="M98" s="27"/>
      <c r="N98" s="359">
        <f>SUBTOTAL(9,G98:M98)</f>
        <v>0</v>
      </c>
      <c r="O98" s="362">
        <f>IFERROR(N98/$N$18*100,"0.00")</f>
        <v>0</v>
      </c>
    </row>
    <row r="99" spans="1:15" ht="12.75" x14ac:dyDescent="0.2">
      <c r="A99" s="335">
        <v>2</v>
      </c>
      <c r="B99" s="336">
        <v>2</v>
      </c>
      <c r="C99" s="336">
        <v>5</v>
      </c>
      <c r="D99" s="336"/>
      <c r="E99" s="336"/>
      <c r="F99" s="337" t="s">
        <v>109</v>
      </c>
      <c r="G99" s="32">
        <f>+G100+G102+G104+G110+G112+G114</f>
        <v>0</v>
      </c>
      <c r="H99" s="32">
        <f t="shared" ref="H99:M99" si="48">+H100+H102+H104+H110+H112+H114</f>
        <v>0</v>
      </c>
      <c r="I99" s="32">
        <f t="shared" si="48"/>
        <v>0</v>
      </c>
      <c r="J99" s="32">
        <f t="shared" si="48"/>
        <v>0</v>
      </c>
      <c r="K99" s="32">
        <f t="shared" si="48"/>
        <v>0</v>
      </c>
      <c r="L99" s="32">
        <f t="shared" si="48"/>
        <v>0</v>
      </c>
      <c r="M99" s="32">
        <f t="shared" si="48"/>
        <v>200000</v>
      </c>
      <c r="N99" s="32">
        <f>+N100+N102+N104+N110+N112+N114</f>
        <v>200000</v>
      </c>
      <c r="O99" s="32">
        <f>+O100+O102+O104+O110+O112+O114</f>
        <v>2.1481477094868386E-2</v>
      </c>
    </row>
    <row r="100" spans="1:15" ht="12.75" x14ac:dyDescent="0.2">
      <c r="A100" s="338">
        <v>2</v>
      </c>
      <c r="B100" s="339">
        <v>2</v>
      </c>
      <c r="C100" s="339">
        <v>5</v>
      </c>
      <c r="D100" s="339">
        <v>1</v>
      </c>
      <c r="E100" s="339"/>
      <c r="F100" s="347" t="s">
        <v>110</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x14ac:dyDescent="0.2">
      <c r="A101" s="348">
        <v>2</v>
      </c>
      <c r="B101" s="342">
        <v>2</v>
      </c>
      <c r="C101" s="342">
        <v>5</v>
      </c>
      <c r="D101" s="342">
        <v>1</v>
      </c>
      <c r="E101" s="342" t="s">
        <v>210</v>
      </c>
      <c r="F101" s="349" t="s">
        <v>110</v>
      </c>
      <c r="G101" s="27"/>
      <c r="H101" s="27"/>
      <c r="I101" s="27"/>
      <c r="J101" s="27"/>
      <c r="K101" s="27"/>
      <c r="L101" s="27"/>
      <c r="M101" s="27"/>
      <c r="N101" s="359">
        <f>SUBTOTAL(9,G101:M101)</f>
        <v>0</v>
      </c>
      <c r="O101" s="362">
        <f>IFERROR(N101/$N$18*100,"0.00")</f>
        <v>0</v>
      </c>
    </row>
    <row r="102" spans="1:15" ht="12.75" x14ac:dyDescent="0.2">
      <c r="A102" s="350">
        <v>2</v>
      </c>
      <c r="B102" s="339">
        <v>2</v>
      </c>
      <c r="C102" s="339">
        <v>5</v>
      </c>
      <c r="D102" s="339">
        <v>2</v>
      </c>
      <c r="E102" s="339"/>
      <c r="F102" s="351" t="s">
        <v>1034</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x14ac:dyDescent="0.2">
      <c r="A103" s="348">
        <v>2</v>
      </c>
      <c r="B103" s="342">
        <v>2</v>
      </c>
      <c r="C103" s="342">
        <v>5</v>
      </c>
      <c r="D103" s="342">
        <v>2</v>
      </c>
      <c r="E103" s="342" t="s">
        <v>210</v>
      </c>
      <c r="F103" s="349" t="s">
        <v>1034</v>
      </c>
      <c r="G103" s="27"/>
      <c r="H103" s="27"/>
      <c r="I103" s="27"/>
      <c r="J103" s="27"/>
      <c r="K103" s="27"/>
      <c r="L103" s="27"/>
      <c r="M103" s="27"/>
      <c r="N103" s="359">
        <f>SUBTOTAL(9,G103:M103)</f>
        <v>0</v>
      </c>
      <c r="O103" s="362">
        <f>IFERROR(N103/$N$18*100,"0.00")</f>
        <v>0</v>
      </c>
    </row>
    <row r="104" spans="1:15" ht="12.75" x14ac:dyDescent="0.2">
      <c r="A104" s="350">
        <v>2</v>
      </c>
      <c r="B104" s="339">
        <v>2</v>
      </c>
      <c r="C104" s="339">
        <v>5</v>
      </c>
      <c r="D104" s="339">
        <v>3</v>
      </c>
      <c r="E104" s="339"/>
      <c r="F104" s="351" t="s">
        <v>1035</v>
      </c>
      <c r="G104" s="30">
        <f>SUM(G105:G109)</f>
        <v>0</v>
      </c>
      <c r="H104" s="30">
        <f t="shared" ref="H104:M104" si="51">SUM(H105:H109)</f>
        <v>0</v>
      </c>
      <c r="I104" s="30">
        <f t="shared" si="51"/>
        <v>0</v>
      </c>
      <c r="J104" s="30">
        <f t="shared" si="51"/>
        <v>0</v>
      </c>
      <c r="K104" s="30">
        <f t="shared" si="51"/>
        <v>0</v>
      </c>
      <c r="L104" s="30">
        <f t="shared" si="51"/>
        <v>0</v>
      </c>
      <c r="M104" s="30">
        <f t="shared" si="51"/>
        <v>0</v>
      </c>
      <c r="N104" s="30">
        <f>SUM(N105:N109)</f>
        <v>0</v>
      </c>
      <c r="O104" s="54">
        <f t="shared" ref="O104" si="52">SUM(O105:O109)</f>
        <v>0</v>
      </c>
    </row>
    <row r="105" spans="1:15" ht="12.75" x14ac:dyDescent="0.2">
      <c r="A105" s="348">
        <v>2</v>
      </c>
      <c r="B105" s="342">
        <v>2</v>
      </c>
      <c r="C105" s="342">
        <v>5</v>
      </c>
      <c r="D105" s="342">
        <v>3</v>
      </c>
      <c r="E105" s="342" t="s">
        <v>210</v>
      </c>
      <c r="F105" s="349" t="s">
        <v>111</v>
      </c>
      <c r="G105" s="27"/>
      <c r="H105" s="27"/>
      <c r="I105" s="27"/>
      <c r="J105" s="27"/>
      <c r="K105" s="27"/>
      <c r="L105" s="27"/>
      <c r="M105" s="27"/>
      <c r="N105" s="359">
        <f>SUBTOTAL(9,G105:M105)</f>
        <v>0</v>
      </c>
      <c r="O105" s="362">
        <f>IFERROR(N105/$N$18*100,"0.00")</f>
        <v>0</v>
      </c>
    </row>
    <row r="106" spans="1:15" ht="12.75" x14ac:dyDescent="0.2">
      <c r="A106" s="348">
        <v>2</v>
      </c>
      <c r="B106" s="342">
        <v>2</v>
      </c>
      <c r="C106" s="342">
        <v>5</v>
      </c>
      <c r="D106" s="342">
        <v>3</v>
      </c>
      <c r="E106" s="342" t="s">
        <v>211</v>
      </c>
      <c r="F106" s="349" t="s">
        <v>112</v>
      </c>
      <c r="G106" s="27"/>
      <c r="H106" s="27"/>
      <c r="I106" s="27"/>
      <c r="J106" s="27"/>
      <c r="K106" s="27"/>
      <c r="L106" s="27"/>
      <c r="M106" s="27"/>
      <c r="N106" s="359">
        <f t="shared" ref="N106:N111" si="53">SUBTOTAL(9,G106:M106)</f>
        <v>0</v>
      </c>
      <c r="O106" s="362">
        <f t="shared" ref="O106:O111" si="54">IFERROR(N106/$N$18*100,"0.00")</f>
        <v>0</v>
      </c>
    </row>
    <row r="107" spans="1:15" ht="12.75" x14ac:dyDescent="0.2">
      <c r="A107" s="348">
        <v>2</v>
      </c>
      <c r="B107" s="342">
        <v>2</v>
      </c>
      <c r="C107" s="342">
        <v>5</v>
      </c>
      <c r="D107" s="342">
        <v>3</v>
      </c>
      <c r="E107" s="342" t="s">
        <v>212</v>
      </c>
      <c r="F107" s="349" t="s">
        <v>113</v>
      </c>
      <c r="G107" s="27"/>
      <c r="H107" s="27"/>
      <c r="I107" s="27"/>
      <c r="J107" s="27"/>
      <c r="K107" s="27"/>
      <c r="L107" s="27"/>
      <c r="M107" s="27"/>
      <c r="N107" s="359">
        <f t="shared" si="53"/>
        <v>0</v>
      </c>
      <c r="O107" s="362">
        <f t="shared" si="54"/>
        <v>0</v>
      </c>
    </row>
    <row r="108" spans="1:15" ht="12.75" x14ac:dyDescent="0.2">
      <c r="A108" s="348">
        <v>2</v>
      </c>
      <c r="B108" s="342">
        <v>2</v>
      </c>
      <c r="C108" s="342">
        <v>5</v>
      </c>
      <c r="D108" s="342">
        <v>3</v>
      </c>
      <c r="E108" s="342" t="s">
        <v>213</v>
      </c>
      <c r="F108" s="349" t="s">
        <v>114</v>
      </c>
      <c r="G108" s="27"/>
      <c r="H108" s="27"/>
      <c r="I108" s="27"/>
      <c r="J108" s="27"/>
      <c r="K108" s="27"/>
      <c r="L108" s="27"/>
      <c r="M108" s="27"/>
      <c r="N108" s="359">
        <f t="shared" si="53"/>
        <v>0</v>
      </c>
      <c r="O108" s="362">
        <f t="shared" si="54"/>
        <v>0</v>
      </c>
    </row>
    <row r="109" spans="1:15" ht="12.75" x14ac:dyDescent="0.2">
      <c r="A109" s="348">
        <v>2</v>
      </c>
      <c r="B109" s="342">
        <v>2</v>
      </c>
      <c r="C109" s="342">
        <v>5</v>
      </c>
      <c r="D109" s="342">
        <v>3</v>
      </c>
      <c r="E109" s="342" t="s">
        <v>216</v>
      </c>
      <c r="F109" s="349" t="s">
        <v>115</v>
      </c>
      <c r="G109" s="27"/>
      <c r="H109" s="27"/>
      <c r="I109" s="27"/>
      <c r="J109" s="27"/>
      <c r="K109" s="27"/>
      <c r="L109" s="27"/>
      <c r="M109" s="27"/>
      <c r="N109" s="359">
        <f t="shared" si="53"/>
        <v>0</v>
      </c>
      <c r="O109" s="362">
        <f t="shared" si="54"/>
        <v>0</v>
      </c>
    </row>
    <row r="110" spans="1:15" ht="12.75" x14ac:dyDescent="0.2">
      <c r="A110" s="338">
        <v>2</v>
      </c>
      <c r="B110" s="339">
        <v>2</v>
      </c>
      <c r="C110" s="339">
        <v>5</v>
      </c>
      <c r="D110" s="339">
        <v>4</v>
      </c>
      <c r="E110" s="339"/>
      <c r="F110" s="347" t="s">
        <v>116</v>
      </c>
      <c r="G110" s="29">
        <f>+G111</f>
        <v>0</v>
      </c>
      <c r="H110" s="29">
        <f t="shared" ref="H110:O110" si="55">+H111</f>
        <v>0</v>
      </c>
      <c r="I110" s="29">
        <f t="shared" si="55"/>
        <v>0</v>
      </c>
      <c r="J110" s="29">
        <f t="shared" si="55"/>
        <v>0</v>
      </c>
      <c r="K110" s="29">
        <f t="shared" si="55"/>
        <v>0</v>
      </c>
      <c r="L110" s="29">
        <f t="shared" si="55"/>
        <v>0</v>
      </c>
      <c r="M110" s="29">
        <f t="shared" si="55"/>
        <v>200000</v>
      </c>
      <c r="N110" s="29">
        <f t="shared" si="55"/>
        <v>200000</v>
      </c>
      <c r="O110" s="54">
        <f t="shared" si="55"/>
        <v>2.1481477094868386E-2</v>
      </c>
    </row>
    <row r="111" spans="1:15" ht="12.75" x14ac:dyDescent="0.2">
      <c r="A111" s="348">
        <v>2</v>
      </c>
      <c r="B111" s="342">
        <v>2</v>
      </c>
      <c r="C111" s="342">
        <v>5</v>
      </c>
      <c r="D111" s="342">
        <v>4</v>
      </c>
      <c r="E111" s="342" t="s">
        <v>210</v>
      </c>
      <c r="F111" s="349" t="s">
        <v>116</v>
      </c>
      <c r="G111" s="27"/>
      <c r="H111" s="27"/>
      <c r="I111" s="27"/>
      <c r="J111" s="27"/>
      <c r="K111" s="27"/>
      <c r="L111" s="27"/>
      <c r="M111" s="27">
        <v>200000</v>
      </c>
      <c r="N111" s="359">
        <f t="shared" si="53"/>
        <v>200000</v>
      </c>
      <c r="O111" s="362">
        <f t="shared" si="54"/>
        <v>2.1481477094868386E-2</v>
      </c>
    </row>
    <row r="112" spans="1:15" ht="12.75" x14ac:dyDescent="0.2">
      <c r="A112" s="350">
        <v>2</v>
      </c>
      <c r="B112" s="339">
        <v>2</v>
      </c>
      <c r="C112" s="339">
        <v>5</v>
      </c>
      <c r="D112" s="339">
        <v>8</v>
      </c>
      <c r="E112" s="339"/>
      <c r="F112" s="351" t="s">
        <v>117</v>
      </c>
      <c r="G112" s="30">
        <f>G113</f>
        <v>0</v>
      </c>
      <c r="H112" s="29">
        <f t="shared" ref="H112:O112" si="56">H113</f>
        <v>0</v>
      </c>
      <c r="I112" s="29">
        <f t="shared" si="56"/>
        <v>0</v>
      </c>
      <c r="J112" s="29">
        <f t="shared" si="56"/>
        <v>0</v>
      </c>
      <c r="K112" s="29">
        <f t="shared" si="56"/>
        <v>0</v>
      </c>
      <c r="L112" s="29">
        <f t="shared" si="56"/>
        <v>0</v>
      </c>
      <c r="M112" s="29">
        <f t="shared" si="56"/>
        <v>0</v>
      </c>
      <c r="N112" s="29">
        <f t="shared" si="56"/>
        <v>0</v>
      </c>
      <c r="O112" s="53">
        <f t="shared" si="56"/>
        <v>0</v>
      </c>
    </row>
    <row r="113" spans="1:15" ht="12.75" x14ac:dyDescent="0.2">
      <c r="A113" s="348">
        <v>2</v>
      </c>
      <c r="B113" s="342">
        <v>2</v>
      </c>
      <c r="C113" s="342">
        <v>5</v>
      </c>
      <c r="D113" s="342">
        <v>8</v>
      </c>
      <c r="E113" s="342" t="s">
        <v>210</v>
      </c>
      <c r="F113" s="349" t="s">
        <v>117</v>
      </c>
      <c r="G113" s="27"/>
      <c r="H113" s="27"/>
      <c r="I113" s="27"/>
      <c r="J113" s="27"/>
      <c r="K113" s="27"/>
      <c r="L113" s="27"/>
      <c r="M113" s="27"/>
      <c r="N113" s="359">
        <f>SUBTOTAL(9,G113:M113)</f>
        <v>0</v>
      </c>
      <c r="O113" s="362">
        <f>IFERROR(N113/$N$18*100,"0.00")</f>
        <v>0</v>
      </c>
    </row>
    <row r="114" spans="1:15" ht="12.75" x14ac:dyDescent="0.2">
      <c r="A114" s="350">
        <v>2</v>
      </c>
      <c r="B114" s="339">
        <v>2</v>
      </c>
      <c r="C114" s="339">
        <v>5</v>
      </c>
      <c r="D114" s="339">
        <v>9</v>
      </c>
      <c r="E114" s="339"/>
      <c r="F114" s="351" t="s">
        <v>1036</v>
      </c>
      <c r="G114" s="29">
        <f>+G115</f>
        <v>0</v>
      </c>
      <c r="H114" s="29">
        <f t="shared" ref="H114:O114" si="57">H115</f>
        <v>0</v>
      </c>
      <c r="I114" s="29">
        <f t="shared" si="57"/>
        <v>0</v>
      </c>
      <c r="J114" s="29">
        <f t="shared" si="57"/>
        <v>0</v>
      </c>
      <c r="K114" s="29">
        <f t="shared" si="57"/>
        <v>0</v>
      </c>
      <c r="L114" s="29">
        <f t="shared" si="57"/>
        <v>0</v>
      </c>
      <c r="M114" s="29">
        <f t="shared" si="57"/>
        <v>0</v>
      </c>
      <c r="N114" s="29">
        <f t="shared" si="57"/>
        <v>0</v>
      </c>
      <c r="O114" s="53">
        <f t="shared" si="57"/>
        <v>0</v>
      </c>
    </row>
    <row r="115" spans="1:15" ht="12.75" x14ac:dyDescent="0.2">
      <c r="A115" s="348">
        <v>2</v>
      </c>
      <c r="B115" s="342">
        <v>2</v>
      </c>
      <c r="C115" s="342">
        <v>5</v>
      </c>
      <c r="D115" s="342">
        <v>8</v>
      </c>
      <c r="E115" s="342" t="s">
        <v>210</v>
      </c>
      <c r="F115" s="349" t="s">
        <v>1037</v>
      </c>
      <c r="G115" s="27"/>
      <c r="H115" s="27"/>
      <c r="I115" s="27"/>
      <c r="J115" s="27"/>
      <c r="K115" s="27"/>
      <c r="L115" s="27"/>
      <c r="M115" s="27"/>
      <c r="N115" s="359">
        <f>SUBTOTAL(9,G115:M115)</f>
        <v>0</v>
      </c>
      <c r="O115" s="362">
        <f>IFERROR(N115/$N$18*100,"0.00")</f>
        <v>0</v>
      </c>
    </row>
    <row r="116" spans="1:15" ht="12.75" x14ac:dyDescent="0.2">
      <c r="A116" s="335">
        <v>2</v>
      </c>
      <c r="B116" s="336">
        <v>2</v>
      </c>
      <c r="C116" s="336">
        <v>6</v>
      </c>
      <c r="D116" s="336"/>
      <c r="E116" s="336"/>
      <c r="F116" s="337" t="s">
        <v>118</v>
      </c>
      <c r="G116" s="32">
        <f>+G117+G119+G121+G123</f>
        <v>0</v>
      </c>
      <c r="H116" s="400">
        <f t="shared" ref="H116:N116" si="58">+H117+H119+H121+H123</f>
        <v>0</v>
      </c>
      <c r="I116" s="400">
        <f t="shared" si="58"/>
        <v>0</v>
      </c>
      <c r="J116" s="400">
        <f t="shared" si="58"/>
        <v>0</v>
      </c>
      <c r="K116" s="400">
        <f t="shared" si="58"/>
        <v>400000</v>
      </c>
      <c r="L116" s="400">
        <f t="shared" si="58"/>
        <v>0</v>
      </c>
      <c r="M116" s="400">
        <f t="shared" si="58"/>
        <v>1500000</v>
      </c>
      <c r="N116" s="400">
        <f t="shared" si="58"/>
        <v>1900000</v>
      </c>
      <c r="O116" s="52">
        <f>+O117+O119+O121+O123</f>
        <v>0.20407403240124969</v>
      </c>
    </row>
    <row r="117" spans="1:15" ht="12.75" x14ac:dyDescent="0.2">
      <c r="A117" s="338">
        <v>2</v>
      </c>
      <c r="B117" s="339">
        <v>2</v>
      </c>
      <c r="C117" s="339">
        <v>6</v>
      </c>
      <c r="D117" s="339">
        <v>1</v>
      </c>
      <c r="E117" s="339"/>
      <c r="F117" s="347" t="s">
        <v>254</v>
      </c>
      <c r="G117" s="30">
        <f>G118</f>
        <v>0</v>
      </c>
      <c r="H117" s="29">
        <f t="shared" ref="H117:O117" si="59">H118</f>
        <v>0</v>
      </c>
      <c r="I117" s="29">
        <f t="shared" si="59"/>
        <v>0</v>
      </c>
      <c r="J117" s="29">
        <f t="shared" si="59"/>
        <v>0</v>
      </c>
      <c r="K117" s="29">
        <f t="shared" si="59"/>
        <v>400000</v>
      </c>
      <c r="L117" s="29">
        <f t="shared" si="59"/>
        <v>0</v>
      </c>
      <c r="M117" s="29">
        <f t="shared" si="59"/>
        <v>500000</v>
      </c>
      <c r="N117" s="29">
        <f t="shared" si="59"/>
        <v>900000</v>
      </c>
      <c r="O117" s="53">
        <f t="shared" si="59"/>
        <v>9.6666646926907754E-2</v>
      </c>
    </row>
    <row r="118" spans="1:15" ht="12.75" x14ac:dyDescent="0.2">
      <c r="A118" s="348">
        <v>2</v>
      </c>
      <c r="B118" s="342">
        <v>2</v>
      </c>
      <c r="C118" s="342">
        <v>6</v>
      </c>
      <c r="D118" s="342">
        <v>1</v>
      </c>
      <c r="E118" s="342" t="s">
        <v>210</v>
      </c>
      <c r="F118" s="349" t="s">
        <v>254</v>
      </c>
      <c r="G118" s="27"/>
      <c r="H118" s="27"/>
      <c r="I118" s="27"/>
      <c r="J118" s="27"/>
      <c r="K118" s="27">
        <v>400000</v>
      </c>
      <c r="L118" s="27"/>
      <c r="M118" s="27">
        <v>500000</v>
      </c>
      <c r="N118" s="359">
        <f>SUBTOTAL(9,G118:M118)</f>
        <v>900000</v>
      </c>
      <c r="O118" s="362">
        <f>IFERROR(N118/$N$18*100,"0.00")</f>
        <v>9.6666646926907754E-2</v>
      </c>
    </row>
    <row r="119" spans="1:15" ht="12.75" x14ac:dyDescent="0.2">
      <c r="A119" s="338">
        <v>2</v>
      </c>
      <c r="B119" s="339">
        <v>2</v>
      </c>
      <c r="C119" s="339">
        <v>6</v>
      </c>
      <c r="D119" s="339">
        <v>2</v>
      </c>
      <c r="E119" s="339"/>
      <c r="F119" s="347" t="s">
        <v>119</v>
      </c>
      <c r="G119" s="30">
        <f>G120</f>
        <v>0</v>
      </c>
      <c r="H119" s="29">
        <f t="shared" ref="H119:O119" si="60">H120</f>
        <v>0</v>
      </c>
      <c r="I119" s="29">
        <f t="shared" si="60"/>
        <v>0</v>
      </c>
      <c r="J119" s="29">
        <f t="shared" si="60"/>
        <v>0</v>
      </c>
      <c r="K119" s="29">
        <f t="shared" si="60"/>
        <v>0</v>
      </c>
      <c r="L119" s="29">
        <f t="shared" si="60"/>
        <v>0</v>
      </c>
      <c r="M119" s="29">
        <f t="shared" si="60"/>
        <v>1000000</v>
      </c>
      <c r="N119" s="29">
        <f t="shared" si="60"/>
        <v>1000000</v>
      </c>
      <c r="O119" s="53">
        <f t="shared" si="60"/>
        <v>0.10740738547434193</v>
      </c>
    </row>
    <row r="120" spans="1:15" ht="12.75" x14ac:dyDescent="0.2">
      <c r="A120" s="348">
        <v>2</v>
      </c>
      <c r="B120" s="342">
        <v>2</v>
      </c>
      <c r="C120" s="342">
        <v>6</v>
      </c>
      <c r="D120" s="342">
        <v>2</v>
      </c>
      <c r="E120" s="342" t="s">
        <v>210</v>
      </c>
      <c r="F120" s="349" t="s">
        <v>119</v>
      </c>
      <c r="G120" s="27"/>
      <c r="H120" s="27"/>
      <c r="I120" s="27"/>
      <c r="J120" s="27"/>
      <c r="K120" s="27"/>
      <c r="L120" s="27"/>
      <c r="M120" s="27">
        <v>1000000</v>
      </c>
      <c r="N120" s="359">
        <f>SUBTOTAL(9,G120:M120)</f>
        <v>1000000</v>
      </c>
      <c r="O120" s="362">
        <f>IFERROR(N120/$N$18*100,"0.00")</f>
        <v>0.10740738547434193</v>
      </c>
    </row>
    <row r="121" spans="1:15" ht="12.75" x14ac:dyDescent="0.2">
      <c r="A121" s="338">
        <v>2</v>
      </c>
      <c r="B121" s="339">
        <v>2</v>
      </c>
      <c r="C121" s="339">
        <v>6</v>
      </c>
      <c r="D121" s="339">
        <v>3</v>
      </c>
      <c r="E121" s="339"/>
      <c r="F121" s="347" t="s">
        <v>120</v>
      </c>
      <c r="G121" s="30">
        <f>G122</f>
        <v>0</v>
      </c>
      <c r="H121" s="29">
        <f t="shared" ref="H121:O121" si="61">H122</f>
        <v>0</v>
      </c>
      <c r="I121" s="29">
        <f t="shared" si="61"/>
        <v>0</v>
      </c>
      <c r="J121" s="29">
        <f t="shared" si="61"/>
        <v>0</v>
      </c>
      <c r="K121" s="29">
        <f t="shared" si="61"/>
        <v>0</v>
      </c>
      <c r="L121" s="29">
        <f t="shared" si="61"/>
        <v>0</v>
      </c>
      <c r="M121" s="29">
        <f t="shared" si="61"/>
        <v>0</v>
      </c>
      <c r="N121" s="29">
        <f t="shared" si="61"/>
        <v>0</v>
      </c>
      <c r="O121" s="53">
        <f t="shared" si="61"/>
        <v>0</v>
      </c>
    </row>
    <row r="122" spans="1:15" ht="12.75" x14ac:dyDescent="0.2">
      <c r="A122" s="348">
        <v>2</v>
      </c>
      <c r="B122" s="342">
        <v>2</v>
      </c>
      <c r="C122" s="342">
        <v>6</v>
      </c>
      <c r="D122" s="342">
        <v>3</v>
      </c>
      <c r="E122" s="342" t="s">
        <v>210</v>
      </c>
      <c r="F122" s="349" t="s">
        <v>120</v>
      </c>
      <c r="G122" s="27"/>
      <c r="H122" s="27"/>
      <c r="I122" s="27"/>
      <c r="J122" s="27"/>
      <c r="K122" s="27"/>
      <c r="L122" s="27"/>
      <c r="M122" s="27"/>
      <c r="N122" s="359">
        <f>SUBTOTAL(9,G122:M122)</f>
        <v>0</v>
      </c>
      <c r="O122" s="362">
        <f>IFERROR(N122/$N$18*100,"0.00")</f>
        <v>0</v>
      </c>
    </row>
    <row r="123" spans="1:15" ht="12.75" x14ac:dyDescent="0.2">
      <c r="A123" s="350">
        <v>2</v>
      </c>
      <c r="B123" s="339">
        <v>2</v>
      </c>
      <c r="C123" s="339">
        <v>6</v>
      </c>
      <c r="D123" s="339">
        <v>9</v>
      </c>
      <c r="E123" s="339"/>
      <c r="F123" s="351" t="s">
        <v>215</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x14ac:dyDescent="0.2">
      <c r="A124" s="348">
        <v>2</v>
      </c>
      <c r="B124" s="342">
        <v>2</v>
      </c>
      <c r="C124" s="342">
        <v>6</v>
      </c>
      <c r="D124" s="342">
        <v>9</v>
      </c>
      <c r="E124" s="342" t="s">
        <v>210</v>
      </c>
      <c r="F124" s="349" t="s">
        <v>215</v>
      </c>
      <c r="G124" s="27"/>
      <c r="H124" s="27"/>
      <c r="I124" s="27"/>
      <c r="J124" s="27"/>
      <c r="K124" s="27"/>
      <c r="L124" s="27"/>
      <c r="M124" s="27"/>
      <c r="N124" s="359">
        <f>SUBTOTAL(9,G124:M124)</f>
        <v>0</v>
      </c>
      <c r="O124" s="362">
        <f>IFERROR(N124/$N$18*100,"0.00")</f>
        <v>0</v>
      </c>
    </row>
    <row r="125" spans="1:15" ht="12.75" x14ac:dyDescent="0.2">
      <c r="A125" s="335">
        <v>2</v>
      </c>
      <c r="B125" s="336">
        <v>2</v>
      </c>
      <c r="C125" s="336">
        <v>7</v>
      </c>
      <c r="D125" s="336"/>
      <c r="E125" s="336"/>
      <c r="F125" s="337" t="s">
        <v>121</v>
      </c>
      <c r="G125" s="32">
        <f>+G126+G131+G141</f>
        <v>0</v>
      </c>
      <c r="H125" s="400">
        <f t="shared" ref="H125:N125" si="63">+H126+H128+H130+H136+H138+H140+H142+H144</f>
        <v>0</v>
      </c>
      <c r="I125" s="400">
        <f t="shared" si="63"/>
        <v>0</v>
      </c>
      <c r="J125" s="400">
        <f t="shared" si="63"/>
        <v>0</v>
      </c>
      <c r="K125" s="400">
        <f t="shared" si="63"/>
        <v>0</v>
      </c>
      <c r="L125" s="400">
        <f t="shared" si="63"/>
        <v>0</v>
      </c>
      <c r="M125" s="400">
        <f t="shared" si="63"/>
        <v>3190000</v>
      </c>
      <c r="N125" s="400">
        <f t="shared" si="63"/>
        <v>3190000</v>
      </c>
      <c r="O125" s="52">
        <f>+O126+O128+O130+O136+O138+O140+O142+O144</f>
        <v>0.34262955966315078</v>
      </c>
    </row>
    <row r="126" spans="1:15" ht="12.75" x14ac:dyDescent="0.2">
      <c r="A126" s="350">
        <v>2</v>
      </c>
      <c r="B126" s="339">
        <v>2</v>
      </c>
      <c r="C126" s="339">
        <v>7</v>
      </c>
      <c r="D126" s="339">
        <v>1</v>
      </c>
      <c r="E126" s="339"/>
      <c r="F126" s="351" t="s">
        <v>1038</v>
      </c>
      <c r="G126" s="30">
        <f>SUM(G127:G130)</f>
        <v>0</v>
      </c>
      <c r="H126" s="30">
        <f t="shared" ref="H126:N126" si="64">SUM(H127:H130)</f>
        <v>0</v>
      </c>
      <c r="I126" s="30">
        <f t="shared" si="64"/>
        <v>0</v>
      </c>
      <c r="J126" s="30">
        <f t="shared" si="64"/>
        <v>0</v>
      </c>
      <c r="K126" s="30">
        <f t="shared" si="64"/>
        <v>0</v>
      </c>
      <c r="L126" s="30">
        <f t="shared" si="64"/>
        <v>0</v>
      </c>
      <c r="M126" s="30">
        <f t="shared" si="64"/>
        <v>2300000</v>
      </c>
      <c r="N126" s="30">
        <f t="shared" si="64"/>
        <v>2300000</v>
      </c>
      <c r="O126" s="54">
        <f>SUM(O127:O130)</f>
        <v>0.24703698659098644</v>
      </c>
    </row>
    <row r="127" spans="1:15" ht="12.75" x14ac:dyDescent="0.2">
      <c r="A127" s="341">
        <v>2</v>
      </c>
      <c r="B127" s="342">
        <v>2</v>
      </c>
      <c r="C127" s="342">
        <v>7</v>
      </c>
      <c r="D127" s="342">
        <v>1</v>
      </c>
      <c r="E127" s="342" t="s">
        <v>210</v>
      </c>
      <c r="F127" s="352" t="s">
        <v>1039</v>
      </c>
      <c r="G127" s="27"/>
      <c r="H127" s="27"/>
      <c r="I127" s="27"/>
      <c r="J127" s="27"/>
      <c r="K127" s="27"/>
      <c r="L127" s="27"/>
      <c r="M127" s="27">
        <v>1000000</v>
      </c>
      <c r="N127" s="359">
        <f>SUBTOTAL(9,G127:M127)</f>
        <v>1000000</v>
      </c>
      <c r="O127" s="362">
        <f>IFERROR(N127/$N$18*100,"0.00")</f>
        <v>0.10740738547434193</v>
      </c>
    </row>
    <row r="128" spans="1:15" ht="12.75" x14ac:dyDescent="0.2">
      <c r="A128" s="341">
        <v>2</v>
      </c>
      <c r="B128" s="342">
        <v>2</v>
      </c>
      <c r="C128" s="342">
        <v>7</v>
      </c>
      <c r="D128" s="342">
        <v>1</v>
      </c>
      <c r="E128" s="342" t="s">
        <v>242</v>
      </c>
      <c r="F128" s="352" t="s">
        <v>1040</v>
      </c>
      <c r="G128" s="27"/>
      <c r="H128" s="27"/>
      <c r="I128" s="27"/>
      <c r="J128" s="27"/>
      <c r="K128" s="27"/>
      <c r="L128" s="27"/>
      <c r="M128" s="27">
        <v>800000</v>
      </c>
      <c r="N128" s="359">
        <f t="shared" ref="N128:N130" si="65">SUBTOTAL(9,G128:M128)</f>
        <v>800000</v>
      </c>
      <c r="O128" s="362">
        <f t="shared" ref="O128:O142" si="66">IFERROR(N128/$N$18*100,"0.00")</f>
        <v>8.5925908379473545E-2</v>
      </c>
    </row>
    <row r="129" spans="1:15" ht="12.75" x14ac:dyDescent="0.2">
      <c r="A129" s="341">
        <v>2</v>
      </c>
      <c r="B129" s="342">
        <v>2</v>
      </c>
      <c r="C129" s="342">
        <v>7</v>
      </c>
      <c r="D129" s="342">
        <v>1</v>
      </c>
      <c r="E129" s="342" t="s">
        <v>244</v>
      </c>
      <c r="F129" s="352" t="s">
        <v>1041</v>
      </c>
      <c r="G129" s="27"/>
      <c r="H129" s="27"/>
      <c r="I129" s="27"/>
      <c r="J129" s="27"/>
      <c r="K129" s="27"/>
      <c r="L129" s="27"/>
      <c r="M129" s="27">
        <v>500000</v>
      </c>
      <c r="N129" s="359">
        <f t="shared" si="65"/>
        <v>500000</v>
      </c>
      <c r="O129" s="362">
        <f t="shared" si="66"/>
        <v>5.3703692737170967E-2</v>
      </c>
    </row>
    <row r="130" spans="1:15" ht="12.75" x14ac:dyDescent="0.2">
      <c r="A130" s="341">
        <v>2</v>
      </c>
      <c r="B130" s="342">
        <v>2</v>
      </c>
      <c r="C130" s="342">
        <v>7</v>
      </c>
      <c r="D130" s="342">
        <v>1</v>
      </c>
      <c r="E130" s="342" t="s">
        <v>1042</v>
      </c>
      <c r="F130" s="352" t="s">
        <v>1043</v>
      </c>
      <c r="G130" s="27"/>
      <c r="H130" s="27"/>
      <c r="I130" s="27"/>
      <c r="J130" s="27"/>
      <c r="K130" s="27"/>
      <c r="L130" s="27"/>
      <c r="M130" s="27"/>
      <c r="N130" s="359">
        <f t="shared" si="65"/>
        <v>0</v>
      </c>
      <c r="O130" s="362">
        <f t="shared" si="66"/>
        <v>0</v>
      </c>
    </row>
    <row r="131" spans="1:15" ht="12.75" x14ac:dyDescent="0.2">
      <c r="A131" s="338">
        <v>2</v>
      </c>
      <c r="B131" s="339">
        <v>2</v>
      </c>
      <c r="C131" s="339">
        <v>7</v>
      </c>
      <c r="D131" s="339">
        <v>2</v>
      </c>
      <c r="E131" s="339"/>
      <c r="F131" s="347" t="s">
        <v>255</v>
      </c>
      <c r="G131" s="30">
        <f>SUM(G132:G140)</f>
        <v>0</v>
      </c>
      <c r="H131" s="30">
        <f t="shared" ref="H131:O131" si="67">SUM(H132:H140)</f>
        <v>0</v>
      </c>
      <c r="I131" s="30">
        <f t="shared" si="67"/>
        <v>0</v>
      </c>
      <c r="J131" s="30">
        <f t="shared" si="67"/>
        <v>0</v>
      </c>
      <c r="K131" s="30">
        <f t="shared" si="67"/>
        <v>0</v>
      </c>
      <c r="L131" s="30">
        <f t="shared" si="67"/>
        <v>0</v>
      </c>
      <c r="M131" s="30">
        <f t="shared" si="67"/>
        <v>4100000</v>
      </c>
      <c r="N131" s="30">
        <f>SUM(N132:N140)</f>
        <v>4100000</v>
      </c>
      <c r="O131" s="54">
        <f t="shared" si="67"/>
        <v>0.44037028044480198</v>
      </c>
    </row>
    <row r="132" spans="1:15" ht="12.75" x14ac:dyDescent="0.2">
      <c r="A132" s="341">
        <v>2</v>
      </c>
      <c r="B132" s="342">
        <v>2</v>
      </c>
      <c r="C132" s="342">
        <v>7</v>
      </c>
      <c r="D132" s="342">
        <v>2</v>
      </c>
      <c r="E132" s="342" t="s">
        <v>210</v>
      </c>
      <c r="F132" s="352" t="s">
        <v>1044</v>
      </c>
      <c r="G132" s="27"/>
      <c r="H132" s="27"/>
      <c r="I132" s="27"/>
      <c r="J132" s="27"/>
      <c r="K132" s="27"/>
      <c r="L132" s="27"/>
      <c r="M132" s="27">
        <v>300000</v>
      </c>
      <c r="N132" s="360">
        <f>SUBTOTAL(9,G132:M132)</f>
        <v>300000</v>
      </c>
      <c r="O132" s="362">
        <f t="shared" si="66"/>
        <v>3.2222215642302585E-2</v>
      </c>
    </row>
    <row r="133" spans="1:15" ht="12.75" x14ac:dyDescent="0.2">
      <c r="A133" s="341">
        <v>2</v>
      </c>
      <c r="B133" s="342">
        <v>2</v>
      </c>
      <c r="C133" s="342">
        <v>7</v>
      </c>
      <c r="D133" s="342">
        <v>2</v>
      </c>
      <c r="E133" s="342" t="s">
        <v>211</v>
      </c>
      <c r="F133" s="352" t="s">
        <v>1045</v>
      </c>
      <c r="G133" s="27"/>
      <c r="H133" s="27"/>
      <c r="I133" s="27"/>
      <c r="J133" s="27"/>
      <c r="K133" s="27"/>
      <c r="L133" s="27"/>
      <c r="M133" s="27">
        <v>1000000</v>
      </c>
      <c r="N133" s="360">
        <f t="shared" ref="N133:N142" si="68">SUBTOTAL(9,G133:M133)</f>
        <v>1000000</v>
      </c>
      <c r="O133" s="362">
        <f t="shared" si="66"/>
        <v>0.10740738547434193</v>
      </c>
    </row>
    <row r="134" spans="1:15" ht="12.75" x14ac:dyDescent="0.2">
      <c r="A134" s="341">
        <v>2</v>
      </c>
      <c r="B134" s="342">
        <v>2</v>
      </c>
      <c r="C134" s="342">
        <v>7</v>
      </c>
      <c r="D134" s="342">
        <v>2</v>
      </c>
      <c r="E134" s="342" t="s">
        <v>212</v>
      </c>
      <c r="F134" s="352" t="s">
        <v>1046</v>
      </c>
      <c r="G134" s="27"/>
      <c r="H134" s="27"/>
      <c r="I134" s="27"/>
      <c r="J134" s="27"/>
      <c r="K134" s="27"/>
      <c r="L134" s="27"/>
      <c r="M134" s="27"/>
      <c r="N134" s="360">
        <f t="shared" si="68"/>
        <v>0</v>
      </c>
      <c r="O134" s="362">
        <f t="shared" si="66"/>
        <v>0</v>
      </c>
    </row>
    <row r="135" spans="1:15" ht="12.75" x14ac:dyDescent="0.2">
      <c r="A135" s="341">
        <v>2</v>
      </c>
      <c r="B135" s="342">
        <v>2</v>
      </c>
      <c r="C135" s="342">
        <v>7</v>
      </c>
      <c r="D135" s="342">
        <v>2</v>
      </c>
      <c r="E135" s="342" t="s">
        <v>213</v>
      </c>
      <c r="F135" s="352" t="s">
        <v>1047</v>
      </c>
      <c r="G135" s="27"/>
      <c r="H135" s="27"/>
      <c r="I135" s="27"/>
      <c r="J135" s="27"/>
      <c r="K135" s="27"/>
      <c r="L135" s="27"/>
      <c r="M135" s="27">
        <v>2800000</v>
      </c>
      <c r="N135" s="360">
        <f t="shared" si="68"/>
        <v>2800000</v>
      </c>
      <c r="O135" s="362">
        <f t="shared" si="66"/>
        <v>0.30074067932815746</v>
      </c>
    </row>
    <row r="136" spans="1:15" ht="12.75" x14ac:dyDescent="0.2">
      <c r="A136" s="341">
        <v>2</v>
      </c>
      <c r="B136" s="342">
        <v>2</v>
      </c>
      <c r="C136" s="342">
        <v>7</v>
      </c>
      <c r="D136" s="342">
        <v>2</v>
      </c>
      <c r="E136" s="342" t="s">
        <v>216</v>
      </c>
      <c r="F136" s="352" t="s">
        <v>217</v>
      </c>
      <c r="G136" s="27"/>
      <c r="H136" s="27"/>
      <c r="I136" s="27"/>
      <c r="J136" s="27"/>
      <c r="K136" s="27"/>
      <c r="L136" s="27"/>
      <c r="M136" s="27"/>
      <c r="N136" s="360">
        <f t="shared" si="68"/>
        <v>0</v>
      </c>
      <c r="O136" s="362">
        <f t="shared" si="66"/>
        <v>0</v>
      </c>
    </row>
    <row r="137" spans="1:15" ht="12.75" x14ac:dyDescent="0.2">
      <c r="A137" s="341">
        <v>2</v>
      </c>
      <c r="B137" s="342">
        <v>2</v>
      </c>
      <c r="C137" s="342">
        <v>7</v>
      </c>
      <c r="D137" s="342">
        <v>2</v>
      </c>
      <c r="E137" s="342" t="s">
        <v>242</v>
      </c>
      <c r="F137" s="353" t="s">
        <v>124</v>
      </c>
      <c r="G137" s="27"/>
      <c r="H137" s="27"/>
      <c r="I137" s="27"/>
      <c r="J137" s="27"/>
      <c r="K137" s="27"/>
      <c r="L137" s="27"/>
      <c r="M137" s="27"/>
      <c r="N137" s="360">
        <f t="shared" si="68"/>
        <v>0</v>
      </c>
      <c r="O137" s="362">
        <f t="shared" si="66"/>
        <v>0</v>
      </c>
    </row>
    <row r="138" spans="1:15" ht="12.75" x14ac:dyDescent="0.2">
      <c r="A138" s="341">
        <v>2</v>
      </c>
      <c r="B138" s="342">
        <v>2</v>
      </c>
      <c r="C138" s="342">
        <v>7</v>
      </c>
      <c r="D138" s="342">
        <v>2</v>
      </c>
      <c r="E138" s="342" t="s">
        <v>244</v>
      </c>
      <c r="F138" s="353" t="s">
        <v>1048</v>
      </c>
      <c r="G138" s="27"/>
      <c r="H138" s="27"/>
      <c r="I138" s="27"/>
      <c r="J138" s="27"/>
      <c r="K138" s="27"/>
      <c r="L138" s="27"/>
      <c r="M138" s="27"/>
      <c r="N138" s="360">
        <f t="shared" si="68"/>
        <v>0</v>
      </c>
      <c r="O138" s="362">
        <f t="shared" si="66"/>
        <v>0</v>
      </c>
    </row>
    <row r="139" spans="1:15" ht="12.75" x14ac:dyDescent="0.2">
      <c r="A139" s="341">
        <v>2</v>
      </c>
      <c r="B139" s="342">
        <v>2</v>
      </c>
      <c r="C139" s="342">
        <v>7</v>
      </c>
      <c r="D139" s="342">
        <v>2</v>
      </c>
      <c r="E139" s="342" t="s">
        <v>248</v>
      </c>
      <c r="F139" s="353" t="s">
        <v>1049</v>
      </c>
      <c r="G139" s="27"/>
      <c r="H139" s="27"/>
      <c r="I139" s="27"/>
      <c r="J139" s="27"/>
      <c r="K139" s="27"/>
      <c r="L139" s="27"/>
      <c r="M139" s="27"/>
      <c r="N139" s="360">
        <f t="shared" si="68"/>
        <v>0</v>
      </c>
      <c r="O139" s="362">
        <f t="shared" si="66"/>
        <v>0</v>
      </c>
    </row>
    <row r="140" spans="1:15" ht="12.75" x14ac:dyDescent="0.2">
      <c r="A140" s="341">
        <v>2</v>
      </c>
      <c r="B140" s="342">
        <v>2</v>
      </c>
      <c r="C140" s="342">
        <v>7</v>
      </c>
      <c r="D140" s="342">
        <v>2</v>
      </c>
      <c r="E140" s="342" t="s">
        <v>1042</v>
      </c>
      <c r="F140" s="353" t="s">
        <v>1050</v>
      </c>
      <c r="G140" s="27"/>
      <c r="H140" s="27"/>
      <c r="I140" s="27"/>
      <c r="J140" s="27"/>
      <c r="K140" s="27"/>
      <c r="L140" s="27"/>
      <c r="M140" s="27"/>
      <c r="N140" s="360">
        <f t="shared" si="68"/>
        <v>0</v>
      </c>
      <c r="O140" s="362">
        <f t="shared" si="66"/>
        <v>0</v>
      </c>
    </row>
    <row r="141" spans="1:15" ht="12.75" x14ac:dyDescent="0.2">
      <c r="A141" s="338">
        <v>2</v>
      </c>
      <c r="B141" s="339">
        <v>2</v>
      </c>
      <c r="C141" s="339">
        <v>7</v>
      </c>
      <c r="D141" s="339">
        <v>3</v>
      </c>
      <c r="E141" s="339"/>
      <c r="F141" s="347" t="s">
        <v>125</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x14ac:dyDescent="0.2">
      <c r="A142" s="341">
        <v>2</v>
      </c>
      <c r="B142" s="342">
        <v>2</v>
      </c>
      <c r="C142" s="342">
        <v>7</v>
      </c>
      <c r="D142" s="342">
        <v>3</v>
      </c>
      <c r="E142" s="342" t="s">
        <v>210</v>
      </c>
      <c r="F142" s="343" t="s">
        <v>125</v>
      </c>
      <c r="G142" s="27"/>
      <c r="H142" s="27"/>
      <c r="I142" s="27"/>
      <c r="J142" s="27"/>
      <c r="K142" s="27"/>
      <c r="L142" s="27"/>
      <c r="M142" s="27"/>
      <c r="N142" s="360">
        <f t="shared" si="68"/>
        <v>0</v>
      </c>
      <c r="O142" s="362">
        <f t="shared" si="66"/>
        <v>0</v>
      </c>
    </row>
    <row r="143" spans="1:15" ht="12.75" x14ac:dyDescent="0.2">
      <c r="A143" s="335">
        <v>2</v>
      </c>
      <c r="B143" s="336">
        <v>2</v>
      </c>
      <c r="C143" s="336">
        <v>8</v>
      </c>
      <c r="D143" s="336"/>
      <c r="E143" s="336"/>
      <c r="F143" s="337" t="s">
        <v>256</v>
      </c>
      <c r="G143" s="32">
        <f>+G144+G146+G148+G150+G154+G157+G164</f>
        <v>600000</v>
      </c>
      <c r="H143" s="32">
        <f t="shared" ref="H143:O143" si="70">+H144+H146+H148+H150+H154+H157+H164</f>
        <v>800000</v>
      </c>
      <c r="I143" s="32">
        <f t="shared" si="70"/>
        <v>1370000</v>
      </c>
      <c r="J143" s="32">
        <f t="shared" si="70"/>
        <v>580000</v>
      </c>
      <c r="K143" s="32">
        <f t="shared" si="70"/>
        <v>200000</v>
      </c>
      <c r="L143" s="32">
        <f t="shared" si="70"/>
        <v>100000</v>
      </c>
      <c r="M143" s="32">
        <f t="shared" si="70"/>
        <v>9440000</v>
      </c>
      <c r="N143" s="32">
        <f t="shared" si="70"/>
        <v>13090000</v>
      </c>
      <c r="O143" s="32">
        <f t="shared" si="70"/>
        <v>1.4059626758591359</v>
      </c>
    </row>
    <row r="144" spans="1:15" ht="12.75" x14ac:dyDescent="0.2">
      <c r="A144" s="338">
        <v>2</v>
      </c>
      <c r="B144" s="339">
        <v>2</v>
      </c>
      <c r="C144" s="339">
        <v>8</v>
      </c>
      <c r="D144" s="339">
        <v>1</v>
      </c>
      <c r="E144" s="339"/>
      <c r="F144" s="347" t="s">
        <v>1051</v>
      </c>
      <c r="G144" s="30">
        <f>G145</f>
        <v>0</v>
      </c>
      <c r="H144" s="29">
        <f t="shared" ref="H144:O144" si="71">H145</f>
        <v>0</v>
      </c>
      <c r="I144" s="29">
        <f t="shared" si="71"/>
        <v>0</v>
      </c>
      <c r="J144" s="29">
        <f t="shared" si="71"/>
        <v>0</v>
      </c>
      <c r="K144" s="29">
        <f t="shared" si="71"/>
        <v>0</v>
      </c>
      <c r="L144" s="29">
        <f t="shared" si="71"/>
        <v>0</v>
      </c>
      <c r="M144" s="29">
        <f t="shared" si="71"/>
        <v>90000</v>
      </c>
      <c r="N144" s="29">
        <f t="shared" si="71"/>
        <v>90000</v>
      </c>
      <c r="O144" s="53">
        <f t="shared" si="71"/>
        <v>9.6666646926907747E-3</v>
      </c>
    </row>
    <row r="145" spans="1:15" ht="12.75" x14ac:dyDescent="0.2">
      <c r="A145" s="341">
        <v>2</v>
      </c>
      <c r="B145" s="342">
        <v>2</v>
      </c>
      <c r="C145" s="342">
        <v>8</v>
      </c>
      <c r="D145" s="342">
        <v>1</v>
      </c>
      <c r="E145" s="342" t="s">
        <v>210</v>
      </c>
      <c r="F145" s="343" t="s">
        <v>1051</v>
      </c>
      <c r="G145" s="27"/>
      <c r="H145" s="27"/>
      <c r="I145" s="27"/>
      <c r="J145" s="27"/>
      <c r="K145" s="27"/>
      <c r="L145" s="27"/>
      <c r="M145" s="27">
        <v>90000</v>
      </c>
      <c r="N145" s="359">
        <f>SUBTOTAL(9,G145:M145)</f>
        <v>90000</v>
      </c>
      <c r="O145" s="362">
        <f>IFERROR(N145/$N$18*100,"0.00")</f>
        <v>9.6666646926907747E-3</v>
      </c>
    </row>
    <row r="146" spans="1:15" ht="12.75" x14ac:dyDescent="0.2">
      <c r="A146" s="338">
        <v>2</v>
      </c>
      <c r="B146" s="339">
        <v>2</v>
      </c>
      <c r="C146" s="339">
        <v>8</v>
      </c>
      <c r="D146" s="339">
        <v>2</v>
      </c>
      <c r="E146" s="339"/>
      <c r="F146" s="347" t="s">
        <v>1052</v>
      </c>
      <c r="G146" s="30">
        <f>G147</f>
        <v>0</v>
      </c>
      <c r="H146" s="30">
        <f t="shared" ref="H146:O148" si="72">H147</f>
        <v>0</v>
      </c>
      <c r="I146" s="30">
        <f t="shared" si="72"/>
        <v>0</v>
      </c>
      <c r="J146" s="30">
        <f t="shared" si="72"/>
        <v>0</v>
      </c>
      <c r="K146" s="30">
        <f t="shared" si="72"/>
        <v>0</v>
      </c>
      <c r="L146" s="30">
        <f t="shared" si="72"/>
        <v>0</v>
      </c>
      <c r="M146" s="30">
        <f t="shared" si="72"/>
        <v>180000</v>
      </c>
      <c r="N146" s="30">
        <f t="shared" si="72"/>
        <v>180000</v>
      </c>
      <c r="O146" s="53">
        <f t="shared" si="72"/>
        <v>1.9333329385381549E-2</v>
      </c>
    </row>
    <row r="147" spans="1:15" ht="12.75" x14ac:dyDescent="0.2">
      <c r="A147" s="341">
        <v>2</v>
      </c>
      <c r="B147" s="342">
        <v>2</v>
      </c>
      <c r="C147" s="342">
        <v>8</v>
      </c>
      <c r="D147" s="342">
        <v>2</v>
      </c>
      <c r="E147" s="342" t="s">
        <v>210</v>
      </c>
      <c r="F147" s="343" t="s">
        <v>1053</v>
      </c>
      <c r="G147" s="27"/>
      <c r="H147" s="27"/>
      <c r="I147" s="27"/>
      <c r="J147" s="27"/>
      <c r="K147" s="27"/>
      <c r="L147" s="27"/>
      <c r="M147" s="27">
        <v>180000</v>
      </c>
      <c r="N147" s="360">
        <f>SUBTOTAL(9,G147:M147)</f>
        <v>180000</v>
      </c>
      <c r="O147" s="361">
        <f>IFERROR(N147/$N$18*100,"0.00")</f>
        <v>1.9333329385381549E-2</v>
      </c>
    </row>
    <row r="148" spans="1:15" ht="12.75" x14ac:dyDescent="0.2">
      <c r="A148" s="338">
        <v>2</v>
      </c>
      <c r="B148" s="339">
        <v>2</v>
      </c>
      <c r="C148" s="339">
        <v>8</v>
      </c>
      <c r="D148" s="339">
        <v>4</v>
      </c>
      <c r="E148" s="339"/>
      <c r="F148" s="347" t="s">
        <v>126</v>
      </c>
      <c r="G148" s="30">
        <f>G149</f>
        <v>0</v>
      </c>
      <c r="H148" s="30">
        <f t="shared" ref="H148:M148" si="73">H149</f>
        <v>0</v>
      </c>
      <c r="I148" s="30">
        <f t="shared" si="73"/>
        <v>0</v>
      </c>
      <c r="J148" s="30">
        <f t="shared" si="73"/>
        <v>0</v>
      </c>
      <c r="K148" s="30">
        <f t="shared" si="73"/>
        <v>0</v>
      </c>
      <c r="L148" s="30">
        <f t="shared" si="73"/>
        <v>0</v>
      </c>
      <c r="M148" s="30">
        <f t="shared" si="73"/>
        <v>100000</v>
      </c>
      <c r="N148" s="30">
        <f t="shared" si="72"/>
        <v>100000</v>
      </c>
      <c r="O148" s="53">
        <f t="shared" ref="O148" si="74">O149</f>
        <v>1.0740738547434193E-2</v>
      </c>
    </row>
    <row r="149" spans="1:15" ht="12.75" x14ac:dyDescent="0.2">
      <c r="A149" s="341">
        <v>2</v>
      </c>
      <c r="B149" s="342">
        <v>2</v>
      </c>
      <c r="C149" s="342">
        <v>8</v>
      </c>
      <c r="D149" s="342">
        <v>4</v>
      </c>
      <c r="E149" s="342" t="s">
        <v>210</v>
      </c>
      <c r="F149" s="343" t="s">
        <v>126</v>
      </c>
      <c r="G149" s="27"/>
      <c r="H149" s="27"/>
      <c r="I149" s="27"/>
      <c r="J149" s="27"/>
      <c r="K149" s="27"/>
      <c r="L149" s="27"/>
      <c r="M149" s="27">
        <v>100000</v>
      </c>
      <c r="N149" s="360">
        <f>SUBTOTAL(9,G149:M149)</f>
        <v>100000</v>
      </c>
      <c r="O149" s="361">
        <f>IFERROR(N149/$N$18*100,"0.00")</f>
        <v>1.0740738547434193E-2</v>
      </c>
    </row>
    <row r="150" spans="1:15" ht="12.75" x14ac:dyDescent="0.2">
      <c r="A150" s="338">
        <v>2</v>
      </c>
      <c r="B150" s="339">
        <v>2</v>
      </c>
      <c r="C150" s="339">
        <v>8</v>
      </c>
      <c r="D150" s="339">
        <v>5</v>
      </c>
      <c r="E150" s="339"/>
      <c r="F150" s="347" t="s">
        <v>127</v>
      </c>
      <c r="G150" s="30">
        <f>SUM(G151:G153)</f>
        <v>600000</v>
      </c>
      <c r="H150" s="30">
        <f t="shared" ref="H150:N150" si="75">SUM(H151:H153)</f>
        <v>800000</v>
      </c>
      <c r="I150" s="30">
        <f t="shared" si="75"/>
        <v>1370000</v>
      </c>
      <c r="J150" s="30">
        <f t="shared" si="75"/>
        <v>580000</v>
      </c>
      <c r="K150" s="30">
        <f t="shared" si="75"/>
        <v>200000</v>
      </c>
      <c r="L150" s="30">
        <f t="shared" si="75"/>
        <v>100000</v>
      </c>
      <c r="M150" s="30">
        <f t="shared" si="75"/>
        <v>2270000</v>
      </c>
      <c r="N150" s="30">
        <f t="shared" si="75"/>
        <v>5920000</v>
      </c>
      <c r="O150" s="53">
        <f t="shared" ref="O150" si="76">SUM(O151:O153)</f>
        <v>0.63585172200810425</v>
      </c>
    </row>
    <row r="151" spans="1:15" ht="12.75" x14ac:dyDescent="0.2">
      <c r="A151" s="341">
        <v>2</v>
      </c>
      <c r="B151" s="342">
        <v>2</v>
      </c>
      <c r="C151" s="342">
        <v>8</v>
      </c>
      <c r="D151" s="342">
        <v>5</v>
      </c>
      <c r="E151" s="342" t="s">
        <v>210</v>
      </c>
      <c r="F151" s="343" t="s">
        <v>128</v>
      </c>
      <c r="G151" s="27"/>
      <c r="H151" s="27"/>
      <c r="I151" s="27"/>
      <c r="J151" s="27"/>
      <c r="K151" s="27"/>
      <c r="L151" s="27"/>
      <c r="M151" s="27">
        <v>120000</v>
      </c>
      <c r="N151" s="360">
        <f>SUBTOTAL(9,G151:M151)</f>
        <v>120000</v>
      </c>
      <c r="O151" s="361">
        <f t="shared" ref="O151:O156" si="77">IFERROR(N151/$N$18*100,"0.00")</f>
        <v>1.2888886256921033E-2</v>
      </c>
    </row>
    <row r="152" spans="1:15" ht="12.75" x14ac:dyDescent="0.2">
      <c r="A152" s="341">
        <v>2</v>
      </c>
      <c r="B152" s="342">
        <v>2</v>
      </c>
      <c r="C152" s="342">
        <v>8</v>
      </c>
      <c r="D152" s="342">
        <v>5</v>
      </c>
      <c r="E152" s="342" t="s">
        <v>211</v>
      </c>
      <c r="F152" s="343" t="s">
        <v>129</v>
      </c>
      <c r="G152" s="27"/>
      <c r="H152" s="27"/>
      <c r="I152" s="27"/>
      <c r="J152" s="27"/>
      <c r="K152" s="27"/>
      <c r="L152" s="27"/>
      <c r="M152" s="27">
        <v>1800000</v>
      </c>
      <c r="N152" s="360">
        <f t="shared" ref="N152:N167" si="78">SUBTOTAL(9,G152:M152)</f>
        <v>1800000</v>
      </c>
      <c r="O152" s="362">
        <f t="shared" si="77"/>
        <v>0.19333329385381551</v>
      </c>
    </row>
    <row r="153" spans="1:15" ht="12.75" x14ac:dyDescent="0.2">
      <c r="A153" s="341">
        <v>2</v>
      </c>
      <c r="B153" s="342">
        <v>2</v>
      </c>
      <c r="C153" s="342">
        <v>8</v>
      </c>
      <c r="D153" s="342">
        <v>5</v>
      </c>
      <c r="E153" s="342" t="s">
        <v>212</v>
      </c>
      <c r="F153" s="343" t="s">
        <v>218</v>
      </c>
      <c r="G153" s="27">
        <v>600000</v>
      </c>
      <c r="H153" s="27">
        <v>800000</v>
      </c>
      <c r="I153" s="27">
        <v>1370000</v>
      </c>
      <c r="J153" s="27">
        <v>580000</v>
      </c>
      <c r="K153" s="27">
        <v>200000</v>
      </c>
      <c r="L153" s="27">
        <v>100000</v>
      </c>
      <c r="M153" s="27">
        <v>350000</v>
      </c>
      <c r="N153" s="360">
        <f t="shared" si="78"/>
        <v>4000000</v>
      </c>
      <c r="O153" s="361">
        <f t="shared" si="77"/>
        <v>0.42962954189736774</v>
      </c>
    </row>
    <row r="154" spans="1:15" ht="12.75" x14ac:dyDescent="0.2">
      <c r="A154" s="338">
        <v>2</v>
      </c>
      <c r="B154" s="339">
        <v>2</v>
      </c>
      <c r="C154" s="339">
        <v>8</v>
      </c>
      <c r="D154" s="339">
        <v>6</v>
      </c>
      <c r="E154" s="339"/>
      <c r="F154" s="347" t="s">
        <v>1054</v>
      </c>
      <c r="G154" s="30">
        <f>SUM(G155:G156)</f>
        <v>0</v>
      </c>
      <c r="H154" s="30">
        <f t="shared" ref="H154:O154" si="79">SUM(H155:H156)</f>
        <v>0</v>
      </c>
      <c r="I154" s="30">
        <f t="shared" si="79"/>
        <v>0</v>
      </c>
      <c r="J154" s="30">
        <f t="shared" si="79"/>
        <v>0</v>
      </c>
      <c r="K154" s="30">
        <f t="shared" si="79"/>
        <v>0</v>
      </c>
      <c r="L154" s="30">
        <f t="shared" si="79"/>
        <v>0</v>
      </c>
      <c r="M154" s="30">
        <f t="shared" si="79"/>
        <v>2650000</v>
      </c>
      <c r="N154" s="30">
        <f t="shared" si="79"/>
        <v>2650000</v>
      </c>
      <c r="O154" s="53">
        <f t="shared" si="79"/>
        <v>0.28462957150700613</v>
      </c>
    </row>
    <row r="155" spans="1:15" ht="12.75" x14ac:dyDescent="0.2">
      <c r="A155" s="341">
        <v>2</v>
      </c>
      <c r="B155" s="342">
        <v>2</v>
      </c>
      <c r="C155" s="342">
        <v>8</v>
      </c>
      <c r="D155" s="342">
        <v>6</v>
      </c>
      <c r="E155" s="342" t="s">
        <v>210</v>
      </c>
      <c r="F155" s="343" t="s">
        <v>257</v>
      </c>
      <c r="G155" s="27"/>
      <c r="H155" s="27"/>
      <c r="I155" s="27"/>
      <c r="J155" s="27"/>
      <c r="K155" s="27"/>
      <c r="L155" s="27"/>
      <c r="M155" s="27">
        <v>1300000</v>
      </c>
      <c r="N155" s="360">
        <f t="shared" si="78"/>
        <v>1300000</v>
      </c>
      <c r="O155" s="362">
        <f t="shared" si="77"/>
        <v>0.13962960111664452</v>
      </c>
    </row>
    <row r="156" spans="1:15" ht="12.75" x14ac:dyDescent="0.2">
      <c r="A156" s="341">
        <v>2</v>
      </c>
      <c r="B156" s="342">
        <v>2</v>
      </c>
      <c r="C156" s="342">
        <v>8</v>
      </c>
      <c r="D156" s="342">
        <v>6</v>
      </c>
      <c r="E156" s="342" t="s">
        <v>211</v>
      </c>
      <c r="F156" s="343" t="s">
        <v>130</v>
      </c>
      <c r="G156" s="27"/>
      <c r="H156" s="27"/>
      <c r="I156" s="27"/>
      <c r="J156" s="27"/>
      <c r="K156" s="27"/>
      <c r="L156" s="27"/>
      <c r="M156" s="27">
        <v>1350000</v>
      </c>
      <c r="N156" s="360">
        <f t="shared" si="78"/>
        <v>1350000</v>
      </c>
      <c r="O156" s="362">
        <f t="shared" si="77"/>
        <v>0.14499997039036161</v>
      </c>
    </row>
    <row r="157" spans="1:15" ht="12.75" x14ac:dyDescent="0.2">
      <c r="A157" s="338">
        <v>2</v>
      </c>
      <c r="B157" s="339">
        <v>2</v>
      </c>
      <c r="C157" s="339">
        <v>8</v>
      </c>
      <c r="D157" s="339">
        <v>7</v>
      </c>
      <c r="E157" s="339"/>
      <c r="F157" s="347" t="s">
        <v>131</v>
      </c>
      <c r="G157" s="30">
        <f>SUM(G158:G163)</f>
        <v>0</v>
      </c>
      <c r="H157" s="30">
        <f t="shared" ref="H157:O157" si="80">SUM(H158:H163)</f>
        <v>0</v>
      </c>
      <c r="I157" s="30">
        <f t="shared" si="80"/>
        <v>0</v>
      </c>
      <c r="J157" s="30">
        <f t="shared" si="80"/>
        <v>0</v>
      </c>
      <c r="K157" s="30">
        <f t="shared" si="80"/>
        <v>0</v>
      </c>
      <c r="L157" s="30">
        <f t="shared" si="80"/>
        <v>0</v>
      </c>
      <c r="M157" s="30">
        <f t="shared" si="80"/>
        <v>250000</v>
      </c>
      <c r="N157" s="30">
        <f t="shared" si="80"/>
        <v>250000</v>
      </c>
      <c r="O157" s="53">
        <f t="shared" si="80"/>
        <v>2.6851846368585484E-2</v>
      </c>
    </row>
    <row r="158" spans="1:15" ht="12.75" x14ac:dyDescent="0.2">
      <c r="A158" s="341">
        <v>2</v>
      </c>
      <c r="B158" s="342">
        <v>2</v>
      </c>
      <c r="C158" s="342">
        <v>8</v>
      </c>
      <c r="D158" s="342">
        <v>7</v>
      </c>
      <c r="E158" s="342" t="s">
        <v>210</v>
      </c>
      <c r="F158" s="353" t="s">
        <v>722</v>
      </c>
      <c r="G158" s="27"/>
      <c r="H158" s="27"/>
      <c r="I158" s="27"/>
      <c r="J158" s="27"/>
      <c r="K158" s="27"/>
      <c r="L158" s="27"/>
      <c r="M158" s="27"/>
      <c r="N158" s="360">
        <f t="shared" si="78"/>
        <v>0</v>
      </c>
      <c r="O158" s="362">
        <f>IFERROR(N158/$N$18*100,"0.00")</f>
        <v>0</v>
      </c>
    </row>
    <row r="159" spans="1:15" ht="12.75" x14ac:dyDescent="0.2">
      <c r="A159" s="341">
        <v>2</v>
      </c>
      <c r="B159" s="342">
        <v>2</v>
      </c>
      <c r="C159" s="342">
        <v>8</v>
      </c>
      <c r="D159" s="342">
        <v>7</v>
      </c>
      <c r="E159" s="342" t="s">
        <v>211</v>
      </c>
      <c r="F159" s="353" t="s">
        <v>132</v>
      </c>
      <c r="G159" s="27"/>
      <c r="H159" s="27"/>
      <c r="I159" s="27"/>
      <c r="J159" s="27"/>
      <c r="K159" s="27"/>
      <c r="L159" s="27"/>
      <c r="M159" s="27"/>
      <c r="N159" s="360">
        <f t="shared" si="78"/>
        <v>0</v>
      </c>
      <c r="O159" s="362">
        <f t="shared" ref="O159:O167" si="81">IFERROR(N159/$N$18*100,"0.00")</f>
        <v>0</v>
      </c>
    </row>
    <row r="160" spans="1:15" ht="12.75" x14ac:dyDescent="0.2">
      <c r="A160" s="341">
        <v>2</v>
      </c>
      <c r="B160" s="342">
        <v>2</v>
      </c>
      <c r="C160" s="342">
        <v>8</v>
      </c>
      <c r="D160" s="342">
        <v>7</v>
      </c>
      <c r="E160" s="342" t="s">
        <v>212</v>
      </c>
      <c r="F160" s="353" t="s">
        <v>133</v>
      </c>
      <c r="G160" s="27"/>
      <c r="H160" s="27"/>
      <c r="I160" s="27"/>
      <c r="J160" s="27"/>
      <c r="K160" s="27"/>
      <c r="L160" s="27"/>
      <c r="M160" s="27"/>
      <c r="N160" s="360">
        <f t="shared" si="78"/>
        <v>0</v>
      </c>
      <c r="O160" s="362">
        <f t="shared" si="81"/>
        <v>0</v>
      </c>
    </row>
    <row r="161" spans="1:15" ht="12.75" x14ac:dyDescent="0.2">
      <c r="A161" s="341">
        <v>2</v>
      </c>
      <c r="B161" s="342">
        <v>2</v>
      </c>
      <c r="C161" s="342">
        <v>8</v>
      </c>
      <c r="D161" s="342">
        <v>7</v>
      </c>
      <c r="E161" s="342" t="s">
        <v>213</v>
      </c>
      <c r="F161" s="353" t="s">
        <v>134</v>
      </c>
      <c r="G161" s="27"/>
      <c r="H161" s="27"/>
      <c r="I161" s="27"/>
      <c r="J161" s="27"/>
      <c r="K161" s="27"/>
      <c r="L161" s="27"/>
      <c r="M161" s="27">
        <v>250000</v>
      </c>
      <c r="N161" s="360">
        <f t="shared" si="78"/>
        <v>250000</v>
      </c>
      <c r="O161" s="362">
        <f t="shared" si="81"/>
        <v>2.6851846368585484E-2</v>
      </c>
    </row>
    <row r="162" spans="1:15" ht="12.75" x14ac:dyDescent="0.2">
      <c r="A162" s="341">
        <v>2</v>
      </c>
      <c r="B162" s="342">
        <v>2</v>
      </c>
      <c r="C162" s="342">
        <v>8</v>
      </c>
      <c r="D162" s="342">
        <v>7</v>
      </c>
      <c r="E162" s="342" t="s">
        <v>216</v>
      </c>
      <c r="F162" s="353" t="s">
        <v>135</v>
      </c>
      <c r="G162" s="27"/>
      <c r="H162" s="27"/>
      <c r="I162" s="27"/>
      <c r="J162" s="27"/>
      <c r="K162" s="27"/>
      <c r="L162" s="27"/>
      <c r="M162" s="27"/>
      <c r="N162" s="360">
        <f t="shared" si="78"/>
        <v>0</v>
      </c>
      <c r="O162" s="362">
        <f t="shared" si="81"/>
        <v>0</v>
      </c>
    </row>
    <row r="163" spans="1:15" ht="12.75" x14ac:dyDescent="0.2">
      <c r="A163" s="341">
        <v>2</v>
      </c>
      <c r="B163" s="342">
        <v>2</v>
      </c>
      <c r="C163" s="342">
        <v>8</v>
      </c>
      <c r="D163" s="342">
        <v>7</v>
      </c>
      <c r="E163" s="342" t="s">
        <v>242</v>
      </c>
      <c r="F163" s="353" t="s">
        <v>136</v>
      </c>
      <c r="G163" s="27"/>
      <c r="H163" s="27"/>
      <c r="I163" s="27"/>
      <c r="J163" s="27"/>
      <c r="K163" s="27"/>
      <c r="L163" s="27"/>
      <c r="M163" s="27"/>
      <c r="N163" s="360">
        <f t="shared" si="78"/>
        <v>0</v>
      </c>
      <c r="O163" s="362">
        <f t="shared" si="81"/>
        <v>0</v>
      </c>
    </row>
    <row r="164" spans="1:15" ht="12.75" x14ac:dyDescent="0.2">
      <c r="A164" s="338">
        <v>2</v>
      </c>
      <c r="B164" s="339">
        <v>2</v>
      </c>
      <c r="C164" s="339">
        <v>8</v>
      </c>
      <c r="D164" s="339">
        <v>8</v>
      </c>
      <c r="E164" s="339"/>
      <c r="F164" s="347" t="s">
        <v>137</v>
      </c>
      <c r="G164" s="30">
        <f>SUM(G165:G167)</f>
        <v>0</v>
      </c>
      <c r="H164" s="30">
        <f t="shared" ref="H164:O164" si="82">SUM(H165:H167)</f>
        <v>0</v>
      </c>
      <c r="I164" s="30">
        <f t="shared" si="82"/>
        <v>0</v>
      </c>
      <c r="J164" s="30">
        <f t="shared" si="82"/>
        <v>0</v>
      </c>
      <c r="K164" s="30">
        <f t="shared" si="82"/>
        <v>0</v>
      </c>
      <c r="L164" s="30">
        <f t="shared" si="82"/>
        <v>0</v>
      </c>
      <c r="M164" s="30">
        <f t="shared" si="82"/>
        <v>3900000</v>
      </c>
      <c r="N164" s="30">
        <f t="shared" si="82"/>
        <v>3900000</v>
      </c>
      <c r="O164" s="53">
        <f t="shared" si="82"/>
        <v>0.41888880334993361</v>
      </c>
    </row>
    <row r="165" spans="1:15" ht="12.75" x14ac:dyDescent="0.2">
      <c r="A165" s="341">
        <v>2</v>
      </c>
      <c r="B165" s="342">
        <v>2</v>
      </c>
      <c r="C165" s="342">
        <v>8</v>
      </c>
      <c r="D165" s="342">
        <v>8</v>
      </c>
      <c r="E165" s="342" t="s">
        <v>210</v>
      </c>
      <c r="F165" s="353" t="s">
        <v>138</v>
      </c>
      <c r="G165" s="27"/>
      <c r="H165" s="27"/>
      <c r="I165" s="27"/>
      <c r="J165" s="27"/>
      <c r="K165" s="27"/>
      <c r="L165" s="27"/>
      <c r="M165" s="27">
        <v>3900000</v>
      </c>
      <c r="N165" s="360">
        <f t="shared" si="78"/>
        <v>3900000</v>
      </c>
      <c r="O165" s="362">
        <f t="shared" si="81"/>
        <v>0.41888880334993361</v>
      </c>
    </row>
    <row r="166" spans="1:15" ht="12.75" x14ac:dyDescent="0.2">
      <c r="A166" s="341">
        <v>2</v>
      </c>
      <c r="B166" s="342">
        <v>2</v>
      </c>
      <c r="C166" s="342">
        <v>8</v>
      </c>
      <c r="D166" s="342">
        <v>8</v>
      </c>
      <c r="E166" s="342" t="s">
        <v>211</v>
      </c>
      <c r="F166" s="353" t="s">
        <v>139</v>
      </c>
      <c r="G166" s="27"/>
      <c r="H166" s="27"/>
      <c r="I166" s="27"/>
      <c r="J166" s="27"/>
      <c r="K166" s="27"/>
      <c r="L166" s="27"/>
      <c r="M166" s="27"/>
      <c r="N166" s="360">
        <f t="shared" si="78"/>
        <v>0</v>
      </c>
      <c r="O166" s="362">
        <f t="shared" si="81"/>
        <v>0</v>
      </c>
    </row>
    <row r="167" spans="1:15" ht="12.75" x14ac:dyDescent="0.2">
      <c r="A167" s="341">
        <v>2</v>
      </c>
      <c r="B167" s="342">
        <v>2</v>
      </c>
      <c r="C167" s="342">
        <v>8</v>
      </c>
      <c r="D167" s="342">
        <v>8</v>
      </c>
      <c r="E167" s="342" t="s">
        <v>212</v>
      </c>
      <c r="F167" s="353" t="s">
        <v>140</v>
      </c>
      <c r="G167" s="27"/>
      <c r="H167" s="27"/>
      <c r="I167" s="27"/>
      <c r="J167" s="27"/>
      <c r="K167" s="27"/>
      <c r="L167" s="27"/>
      <c r="M167" s="27"/>
      <c r="N167" s="360">
        <f t="shared" si="78"/>
        <v>0</v>
      </c>
      <c r="O167" s="362">
        <f t="shared" si="81"/>
        <v>0</v>
      </c>
    </row>
    <row r="168" spans="1:15" ht="12.75" x14ac:dyDescent="0.2">
      <c r="A168" s="338">
        <v>2</v>
      </c>
      <c r="B168" s="339">
        <v>2</v>
      </c>
      <c r="C168" s="339">
        <v>9</v>
      </c>
      <c r="D168" s="339">
        <v>2</v>
      </c>
      <c r="E168" s="342"/>
      <c r="F168" s="347" t="s">
        <v>1055</v>
      </c>
      <c r="G168" s="29">
        <f>+G169+G170</f>
        <v>0</v>
      </c>
      <c r="H168" s="29">
        <f t="shared" ref="H168:O168" si="83">+H169+H170</f>
        <v>0</v>
      </c>
      <c r="I168" s="29">
        <f t="shared" si="83"/>
        <v>0</v>
      </c>
      <c r="J168" s="29">
        <f t="shared" si="83"/>
        <v>0</v>
      </c>
      <c r="K168" s="29">
        <f t="shared" si="83"/>
        <v>0</v>
      </c>
      <c r="L168" s="29">
        <f t="shared" si="83"/>
        <v>0</v>
      </c>
      <c r="M168" s="29">
        <f>+M169+M170</f>
        <v>0</v>
      </c>
      <c r="N168" s="29">
        <f t="shared" si="83"/>
        <v>0</v>
      </c>
      <c r="O168" s="53">
        <f t="shared" si="83"/>
        <v>0</v>
      </c>
    </row>
    <row r="169" spans="1:15" ht="12.75" x14ac:dyDescent="0.2">
      <c r="A169" s="341">
        <v>2</v>
      </c>
      <c r="B169" s="342">
        <v>2</v>
      </c>
      <c r="C169" s="342">
        <v>9</v>
      </c>
      <c r="D169" s="342">
        <v>2</v>
      </c>
      <c r="E169" s="342" t="s">
        <v>210</v>
      </c>
      <c r="F169" s="343" t="s">
        <v>1056</v>
      </c>
      <c r="G169" s="27"/>
      <c r="H169" s="27"/>
      <c r="I169" s="27"/>
      <c r="J169" s="27"/>
      <c r="K169" s="27"/>
      <c r="L169" s="27"/>
      <c r="M169" s="27"/>
      <c r="N169" s="359">
        <f t="shared" ref="N169:N170" si="84">SUBTOTAL(9,G169:M169)</f>
        <v>0</v>
      </c>
      <c r="O169" s="362">
        <f t="shared" ref="O169:O174" si="85">IFERROR(N169/$N$18*100,"0.00")</f>
        <v>0</v>
      </c>
    </row>
    <row r="170" spans="1:15" ht="12.75" x14ac:dyDescent="0.2">
      <c r="A170" s="341">
        <v>2</v>
      </c>
      <c r="B170" s="342">
        <v>2</v>
      </c>
      <c r="C170" s="342">
        <v>9</v>
      </c>
      <c r="D170" s="342">
        <v>2</v>
      </c>
      <c r="E170" s="342" t="s">
        <v>212</v>
      </c>
      <c r="F170" s="353" t="s">
        <v>1057</v>
      </c>
      <c r="G170" s="27"/>
      <c r="H170" s="27"/>
      <c r="I170" s="27"/>
      <c r="J170" s="27"/>
      <c r="K170" s="27"/>
      <c r="L170" s="27"/>
      <c r="M170" s="27"/>
      <c r="N170" s="359">
        <f t="shared" si="84"/>
        <v>0</v>
      </c>
      <c r="O170" s="362">
        <f t="shared" si="85"/>
        <v>0</v>
      </c>
    </row>
    <row r="171" spans="1:15" ht="12.75" x14ac:dyDescent="0.2">
      <c r="A171" s="331">
        <v>2</v>
      </c>
      <c r="B171" s="332">
        <v>3</v>
      </c>
      <c r="C171" s="333"/>
      <c r="D171" s="333"/>
      <c r="E171" s="333"/>
      <c r="F171" s="334" t="s">
        <v>34</v>
      </c>
      <c r="G171" s="33">
        <f>+G172+G180+G189+G198+G201+G210+G225+G238</f>
        <v>14345338.379999999</v>
      </c>
      <c r="H171" s="33">
        <f t="shared" ref="H171:O171" si="86">+H172+H180+H189+H198+H201+H210+H225+H238</f>
        <v>24568375.5</v>
      </c>
      <c r="I171" s="33">
        <f t="shared" si="86"/>
        <v>84579534.129999995</v>
      </c>
      <c r="J171" s="33">
        <f t="shared" si="86"/>
        <v>17479396.719999999</v>
      </c>
      <c r="K171" s="33">
        <f t="shared" si="86"/>
        <v>4500000</v>
      </c>
      <c r="L171" s="33">
        <f t="shared" si="86"/>
        <v>9922646.4299999997</v>
      </c>
      <c r="M171" s="33">
        <f t="shared" si="86"/>
        <v>4223680.4000000004</v>
      </c>
      <c r="N171" s="33">
        <f t="shared" si="86"/>
        <v>159618971.56</v>
      </c>
      <c r="O171" s="33">
        <f t="shared" si="86"/>
        <v>30.306532288123272</v>
      </c>
    </row>
    <row r="172" spans="1:15" ht="12.75" x14ac:dyDescent="0.2">
      <c r="A172" s="335">
        <v>2</v>
      </c>
      <c r="B172" s="336">
        <v>3</v>
      </c>
      <c r="C172" s="336">
        <v>1</v>
      </c>
      <c r="D172" s="336"/>
      <c r="E172" s="336"/>
      <c r="F172" s="337" t="s">
        <v>35</v>
      </c>
      <c r="G172" s="32">
        <f>+G173+G175+G178</f>
        <v>1966797.18</v>
      </c>
      <c r="H172" s="32">
        <f t="shared" ref="H172:O172" si="87">+H173+H175+H178</f>
        <v>3146875.5</v>
      </c>
      <c r="I172" s="32">
        <f t="shared" si="87"/>
        <v>26568363.460000001</v>
      </c>
      <c r="J172" s="32">
        <f t="shared" si="87"/>
        <v>786718.87</v>
      </c>
      <c r="K172" s="32">
        <f t="shared" si="87"/>
        <v>0</v>
      </c>
      <c r="L172" s="32">
        <f t="shared" si="87"/>
        <v>7867188.75</v>
      </c>
      <c r="M172" s="32">
        <f t="shared" si="87"/>
        <v>0</v>
      </c>
      <c r="N172" s="32">
        <f t="shared" si="87"/>
        <v>40335943.760000005</v>
      </c>
      <c r="O172" s="32">
        <f t="shared" si="87"/>
        <v>4.3323782599016978</v>
      </c>
    </row>
    <row r="173" spans="1:15" ht="12.75" x14ac:dyDescent="0.2">
      <c r="A173" s="338">
        <v>2</v>
      </c>
      <c r="B173" s="339">
        <v>3</v>
      </c>
      <c r="C173" s="339">
        <v>1</v>
      </c>
      <c r="D173" s="339">
        <v>1</v>
      </c>
      <c r="E173" s="339"/>
      <c r="F173" s="347" t="s">
        <v>141</v>
      </c>
      <c r="G173" s="30">
        <f>+G174</f>
        <v>1966797.18</v>
      </c>
      <c r="H173" s="30">
        <f t="shared" ref="H173:O173" si="88">+H174</f>
        <v>3146875.5</v>
      </c>
      <c r="I173" s="30">
        <f t="shared" si="88"/>
        <v>26568363.460000001</v>
      </c>
      <c r="J173" s="30">
        <f t="shared" si="88"/>
        <v>786718.87</v>
      </c>
      <c r="K173" s="30">
        <f t="shared" si="88"/>
        <v>0</v>
      </c>
      <c r="L173" s="30">
        <f t="shared" si="88"/>
        <v>7867188.75</v>
      </c>
      <c r="M173" s="30">
        <f t="shared" si="88"/>
        <v>0</v>
      </c>
      <c r="N173" s="30">
        <f t="shared" si="88"/>
        <v>40335943.760000005</v>
      </c>
      <c r="O173" s="53">
        <f t="shared" si="88"/>
        <v>4.3323782599016978</v>
      </c>
    </row>
    <row r="174" spans="1:15" ht="12.75" x14ac:dyDescent="0.2">
      <c r="A174" s="348">
        <v>2</v>
      </c>
      <c r="B174" s="342">
        <v>3</v>
      </c>
      <c r="C174" s="342">
        <v>1</v>
      </c>
      <c r="D174" s="342">
        <v>1</v>
      </c>
      <c r="E174" s="342" t="s">
        <v>210</v>
      </c>
      <c r="F174" s="343" t="s">
        <v>141</v>
      </c>
      <c r="G174" s="27">
        <v>1966797.18</v>
      </c>
      <c r="H174" s="27">
        <v>3146875.5</v>
      </c>
      <c r="I174" s="27">
        <v>26568363.460000001</v>
      </c>
      <c r="J174" s="27">
        <v>786718.87</v>
      </c>
      <c r="K174" s="27"/>
      <c r="L174" s="27">
        <v>7867188.75</v>
      </c>
      <c r="M174" s="27"/>
      <c r="N174" s="360">
        <f t="shared" ref="N174" si="89">SUBTOTAL(9,G174:M174)</f>
        <v>40335943.760000005</v>
      </c>
      <c r="O174" s="361">
        <f t="shared" si="85"/>
        <v>4.3323782599016978</v>
      </c>
    </row>
    <row r="175" spans="1:15" ht="12.75" x14ac:dyDescent="0.2">
      <c r="A175" s="338">
        <v>2</v>
      </c>
      <c r="B175" s="339">
        <v>3</v>
      </c>
      <c r="C175" s="339">
        <v>1</v>
      </c>
      <c r="D175" s="339">
        <v>3</v>
      </c>
      <c r="E175" s="339"/>
      <c r="F175" s="347" t="s">
        <v>142</v>
      </c>
      <c r="G175" s="30">
        <f>SUM(G176:G177)</f>
        <v>0</v>
      </c>
      <c r="H175" s="30">
        <f t="shared" ref="H175:O175" si="90">SUM(H176:H177)</f>
        <v>0</v>
      </c>
      <c r="I175" s="30">
        <f t="shared" si="90"/>
        <v>0</v>
      </c>
      <c r="J175" s="30">
        <f t="shared" si="90"/>
        <v>0</v>
      </c>
      <c r="K175" s="30">
        <f t="shared" si="90"/>
        <v>0</v>
      </c>
      <c r="L175" s="30">
        <f t="shared" si="90"/>
        <v>0</v>
      </c>
      <c r="M175" s="30">
        <f t="shared" si="90"/>
        <v>0</v>
      </c>
      <c r="N175" s="30">
        <f t="shared" si="90"/>
        <v>0</v>
      </c>
      <c r="O175" s="53">
        <f t="shared" si="90"/>
        <v>0</v>
      </c>
    </row>
    <row r="176" spans="1:15" ht="12.75" x14ac:dyDescent="0.2">
      <c r="A176" s="348">
        <v>2</v>
      </c>
      <c r="B176" s="342">
        <v>3</v>
      </c>
      <c r="C176" s="342">
        <v>1</v>
      </c>
      <c r="D176" s="342">
        <v>3</v>
      </c>
      <c r="E176" s="342" t="s">
        <v>211</v>
      </c>
      <c r="F176" s="343" t="s">
        <v>143</v>
      </c>
      <c r="G176" s="27"/>
      <c r="H176" s="27"/>
      <c r="I176" s="27"/>
      <c r="J176" s="27"/>
      <c r="K176" s="27"/>
      <c r="L176" s="27"/>
      <c r="M176" s="27"/>
      <c r="N176" s="359">
        <f t="shared" ref="N176:N179" si="91">SUBTOTAL(9,G176:M176)</f>
        <v>0</v>
      </c>
      <c r="O176" s="362">
        <f t="shared" ref="O176:O179" si="92">IFERROR(N176/$N$18*100,"0.00")</f>
        <v>0</v>
      </c>
    </row>
    <row r="177" spans="1:15" ht="12.75" x14ac:dyDescent="0.2">
      <c r="A177" s="348">
        <v>2</v>
      </c>
      <c r="B177" s="342">
        <v>3</v>
      </c>
      <c r="C177" s="342">
        <v>1</v>
      </c>
      <c r="D177" s="342">
        <v>3</v>
      </c>
      <c r="E177" s="342" t="s">
        <v>212</v>
      </c>
      <c r="F177" s="343" t="s">
        <v>144</v>
      </c>
      <c r="G177" s="27"/>
      <c r="H177" s="27"/>
      <c r="I177" s="27"/>
      <c r="J177" s="27"/>
      <c r="K177" s="27"/>
      <c r="L177" s="27"/>
      <c r="M177" s="27"/>
      <c r="N177" s="359">
        <f t="shared" si="91"/>
        <v>0</v>
      </c>
      <c r="O177" s="362">
        <f t="shared" si="92"/>
        <v>0</v>
      </c>
    </row>
    <row r="178" spans="1:15" ht="12.75" x14ac:dyDescent="0.2">
      <c r="A178" s="338">
        <v>2</v>
      </c>
      <c r="B178" s="339">
        <v>3</v>
      </c>
      <c r="C178" s="339">
        <v>1</v>
      </c>
      <c r="D178" s="339">
        <v>4</v>
      </c>
      <c r="E178" s="339"/>
      <c r="F178" s="347" t="s">
        <v>145</v>
      </c>
      <c r="G178" s="29">
        <f>+G179</f>
        <v>0</v>
      </c>
      <c r="H178" s="29">
        <f t="shared" ref="H178:O178" si="93">+H179</f>
        <v>0</v>
      </c>
      <c r="I178" s="29">
        <f t="shared" si="93"/>
        <v>0</v>
      </c>
      <c r="J178" s="29">
        <f t="shared" si="93"/>
        <v>0</v>
      </c>
      <c r="K178" s="29">
        <f t="shared" si="93"/>
        <v>0</v>
      </c>
      <c r="L178" s="29">
        <f t="shared" si="93"/>
        <v>0</v>
      </c>
      <c r="M178" s="29">
        <f t="shared" si="93"/>
        <v>0</v>
      </c>
      <c r="N178" s="29">
        <f t="shared" si="93"/>
        <v>0</v>
      </c>
      <c r="O178" s="53">
        <f t="shared" si="93"/>
        <v>0</v>
      </c>
    </row>
    <row r="179" spans="1:15" ht="12.75" x14ac:dyDescent="0.2">
      <c r="A179" s="348">
        <v>2</v>
      </c>
      <c r="B179" s="342">
        <v>3</v>
      </c>
      <c r="C179" s="342">
        <v>1</v>
      </c>
      <c r="D179" s="342">
        <v>4</v>
      </c>
      <c r="E179" s="342" t="s">
        <v>210</v>
      </c>
      <c r="F179" s="343" t="s">
        <v>145</v>
      </c>
      <c r="G179" s="27"/>
      <c r="H179" s="27"/>
      <c r="I179" s="27"/>
      <c r="J179" s="27"/>
      <c r="K179" s="27"/>
      <c r="L179" s="27"/>
      <c r="M179" s="27"/>
      <c r="N179" s="359">
        <f t="shared" si="91"/>
        <v>0</v>
      </c>
      <c r="O179" s="362">
        <f t="shared" si="92"/>
        <v>0</v>
      </c>
    </row>
    <row r="180" spans="1:15" ht="12.75" x14ac:dyDescent="0.2">
      <c r="A180" s="335">
        <v>2</v>
      </c>
      <c r="B180" s="336">
        <v>3</v>
      </c>
      <c r="C180" s="336">
        <v>2</v>
      </c>
      <c r="D180" s="336"/>
      <c r="E180" s="336"/>
      <c r="F180" s="337" t="s">
        <v>36</v>
      </c>
      <c r="G180" s="32">
        <f>+G181+G183+G185+G187</f>
        <v>0</v>
      </c>
      <c r="H180" s="32">
        <f t="shared" ref="H180:O180" si="94">+H181+H183+H185+H187</f>
        <v>0</v>
      </c>
      <c r="I180" s="32">
        <f t="shared" si="94"/>
        <v>0</v>
      </c>
      <c r="J180" s="32">
        <f t="shared" si="94"/>
        <v>0</v>
      </c>
      <c r="K180" s="32">
        <f t="shared" si="94"/>
        <v>0</v>
      </c>
      <c r="L180" s="32">
        <f t="shared" si="94"/>
        <v>0</v>
      </c>
      <c r="M180" s="32">
        <f t="shared" si="94"/>
        <v>20000</v>
      </c>
      <c r="N180" s="32">
        <f t="shared" si="94"/>
        <v>20000</v>
      </c>
      <c r="O180" s="32">
        <f t="shared" si="94"/>
        <v>2.1481477094868391E-3</v>
      </c>
    </row>
    <row r="181" spans="1:15" ht="12.75" x14ac:dyDescent="0.2">
      <c r="A181" s="338">
        <v>2</v>
      </c>
      <c r="B181" s="339">
        <v>3</v>
      </c>
      <c r="C181" s="339">
        <v>2</v>
      </c>
      <c r="D181" s="339">
        <v>1</v>
      </c>
      <c r="E181" s="339"/>
      <c r="F181" s="347" t="s">
        <v>1058</v>
      </c>
      <c r="G181" s="29">
        <f>+G182</f>
        <v>0</v>
      </c>
      <c r="H181" s="29">
        <f t="shared" ref="H181:O181" si="95">H182</f>
        <v>0</v>
      </c>
      <c r="I181" s="29">
        <f t="shared" si="95"/>
        <v>0</v>
      </c>
      <c r="J181" s="29">
        <f t="shared" si="95"/>
        <v>0</v>
      </c>
      <c r="K181" s="29">
        <f t="shared" si="95"/>
        <v>0</v>
      </c>
      <c r="L181" s="29">
        <f t="shared" si="95"/>
        <v>0</v>
      </c>
      <c r="M181" s="29">
        <f t="shared" si="95"/>
        <v>20000</v>
      </c>
      <c r="N181" s="29">
        <f t="shared" si="95"/>
        <v>20000</v>
      </c>
      <c r="O181" s="53">
        <f t="shared" si="95"/>
        <v>2.1481477094868391E-3</v>
      </c>
    </row>
    <row r="182" spans="1:15" ht="12.75" x14ac:dyDescent="0.2">
      <c r="A182" s="348">
        <v>2</v>
      </c>
      <c r="B182" s="342">
        <v>3</v>
      </c>
      <c r="C182" s="342">
        <v>2</v>
      </c>
      <c r="D182" s="342">
        <v>1</v>
      </c>
      <c r="E182" s="342" t="s">
        <v>210</v>
      </c>
      <c r="F182" s="343" t="s">
        <v>1058</v>
      </c>
      <c r="G182" s="27"/>
      <c r="H182" s="27"/>
      <c r="I182" s="27"/>
      <c r="J182" s="27"/>
      <c r="K182" s="27"/>
      <c r="L182" s="27"/>
      <c r="M182" s="27">
        <v>20000</v>
      </c>
      <c r="N182" s="359">
        <f>SUBTOTAL(9,G182:M182)</f>
        <v>20000</v>
      </c>
      <c r="O182" s="362">
        <f>IFERROR(N182/$N$18*100,"0.00")</f>
        <v>2.1481477094868391E-3</v>
      </c>
    </row>
    <row r="183" spans="1:15" ht="12.75" x14ac:dyDescent="0.2">
      <c r="A183" s="338">
        <v>2</v>
      </c>
      <c r="B183" s="339">
        <v>3</v>
      </c>
      <c r="C183" s="339">
        <v>2</v>
      </c>
      <c r="D183" s="339">
        <v>2</v>
      </c>
      <c r="E183" s="339"/>
      <c r="F183" s="347" t="s">
        <v>146</v>
      </c>
      <c r="G183" s="29">
        <f>+G184</f>
        <v>0</v>
      </c>
      <c r="H183" s="29">
        <f t="shared" ref="H183:O185" si="96">+H184</f>
        <v>0</v>
      </c>
      <c r="I183" s="29">
        <f t="shared" si="96"/>
        <v>0</v>
      </c>
      <c r="J183" s="29">
        <f t="shared" si="96"/>
        <v>0</v>
      </c>
      <c r="K183" s="29">
        <f t="shared" si="96"/>
        <v>0</v>
      </c>
      <c r="L183" s="29">
        <f t="shared" si="96"/>
        <v>0</v>
      </c>
      <c r="M183" s="29">
        <f t="shared" si="96"/>
        <v>0</v>
      </c>
      <c r="N183" s="29">
        <f t="shared" si="96"/>
        <v>0</v>
      </c>
      <c r="O183" s="53">
        <f t="shared" si="96"/>
        <v>0</v>
      </c>
    </row>
    <row r="184" spans="1:15" ht="12.75" x14ac:dyDescent="0.2">
      <c r="A184" s="348">
        <v>2</v>
      </c>
      <c r="B184" s="342">
        <v>3</v>
      </c>
      <c r="C184" s="342">
        <v>2</v>
      </c>
      <c r="D184" s="342">
        <v>2</v>
      </c>
      <c r="E184" s="342" t="s">
        <v>210</v>
      </c>
      <c r="F184" s="343" t="s">
        <v>146</v>
      </c>
      <c r="G184" s="27"/>
      <c r="H184" s="27"/>
      <c r="I184" s="27"/>
      <c r="J184" s="27"/>
      <c r="K184" s="27"/>
      <c r="L184" s="27"/>
      <c r="M184" s="27"/>
      <c r="N184" s="359">
        <f>SUBTOTAL(9,G184:M184)</f>
        <v>0</v>
      </c>
      <c r="O184" s="361">
        <f>IFERROR(N184/$N$18*100,"0.00")</f>
        <v>0</v>
      </c>
    </row>
    <row r="185" spans="1:15" ht="12.75" x14ac:dyDescent="0.2">
      <c r="A185" s="338">
        <v>2</v>
      </c>
      <c r="B185" s="339">
        <v>3</v>
      </c>
      <c r="C185" s="339">
        <v>2</v>
      </c>
      <c r="D185" s="339">
        <v>3</v>
      </c>
      <c r="E185" s="339"/>
      <c r="F185" s="347" t="s">
        <v>147</v>
      </c>
      <c r="G185" s="29">
        <f>+G186</f>
        <v>0</v>
      </c>
      <c r="H185" s="29">
        <f t="shared" ref="H185:M185" si="97">+H186</f>
        <v>0</v>
      </c>
      <c r="I185" s="29">
        <f t="shared" si="97"/>
        <v>0</v>
      </c>
      <c r="J185" s="29">
        <f t="shared" si="97"/>
        <v>0</v>
      </c>
      <c r="K185" s="29">
        <f t="shared" si="97"/>
        <v>0</v>
      </c>
      <c r="L185" s="29">
        <f t="shared" si="97"/>
        <v>0</v>
      </c>
      <c r="M185" s="29">
        <f t="shared" si="97"/>
        <v>0</v>
      </c>
      <c r="N185" s="29">
        <f t="shared" si="96"/>
        <v>0</v>
      </c>
      <c r="O185" s="53">
        <f t="shared" ref="O185" si="98">+O186</f>
        <v>0</v>
      </c>
    </row>
    <row r="186" spans="1:15" ht="12.75" x14ac:dyDescent="0.2">
      <c r="A186" s="348">
        <v>2</v>
      </c>
      <c r="B186" s="342">
        <v>3</v>
      </c>
      <c r="C186" s="342">
        <v>2</v>
      </c>
      <c r="D186" s="342">
        <v>3</v>
      </c>
      <c r="E186" s="342" t="s">
        <v>210</v>
      </c>
      <c r="F186" s="343" t="s">
        <v>147</v>
      </c>
      <c r="G186" s="27"/>
      <c r="H186" s="27"/>
      <c r="I186" s="27"/>
      <c r="J186" s="27"/>
      <c r="K186" s="27"/>
      <c r="L186" s="27"/>
      <c r="M186" s="27"/>
      <c r="N186" s="359">
        <f>SUBTOTAL(9,G186:M186)</f>
        <v>0</v>
      </c>
      <c r="O186" s="362">
        <f>IFERROR(N186/$N$18*100,"0.00")</f>
        <v>0</v>
      </c>
    </row>
    <row r="187" spans="1:15" ht="12.75" x14ac:dyDescent="0.2">
      <c r="A187" s="338">
        <v>2</v>
      </c>
      <c r="B187" s="339">
        <v>3</v>
      </c>
      <c r="C187" s="339">
        <v>2</v>
      </c>
      <c r="D187" s="339">
        <v>4</v>
      </c>
      <c r="E187" s="339"/>
      <c r="F187" s="347" t="s">
        <v>37</v>
      </c>
      <c r="G187" s="29">
        <f>+G188</f>
        <v>0</v>
      </c>
      <c r="H187" s="29">
        <f t="shared" ref="H187:O187" si="99">+H188</f>
        <v>0</v>
      </c>
      <c r="I187" s="29">
        <f t="shared" si="99"/>
        <v>0</v>
      </c>
      <c r="J187" s="29">
        <f t="shared" si="99"/>
        <v>0</v>
      </c>
      <c r="K187" s="29">
        <f t="shared" si="99"/>
        <v>0</v>
      </c>
      <c r="L187" s="29">
        <f t="shared" si="99"/>
        <v>0</v>
      </c>
      <c r="M187" s="29">
        <f t="shared" si="99"/>
        <v>0</v>
      </c>
      <c r="N187" s="29">
        <f t="shared" si="99"/>
        <v>0</v>
      </c>
      <c r="O187" s="53">
        <f t="shared" si="99"/>
        <v>0</v>
      </c>
    </row>
    <row r="188" spans="1:15" ht="12.75" x14ac:dyDescent="0.2">
      <c r="A188" s="348">
        <v>2</v>
      </c>
      <c r="B188" s="342">
        <v>3</v>
      </c>
      <c r="C188" s="342">
        <v>2</v>
      </c>
      <c r="D188" s="342">
        <v>4</v>
      </c>
      <c r="E188" s="342" t="s">
        <v>210</v>
      </c>
      <c r="F188" s="343" t="s">
        <v>37</v>
      </c>
      <c r="G188" s="27"/>
      <c r="H188" s="27"/>
      <c r="I188" s="27"/>
      <c r="J188" s="27"/>
      <c r="K188" s="27"/>
      <c r="L188" s="27"/>
      <c r="M188" s="27"/>
      <c r="N188" s="359">
        <f>SUBTOTAL(9,G188:M188)</f>
        <v>0</v>
      </c>
      <c r="O188" s="361">
        <f>IFERROR(N188/$N$18*100,"0.00")</f>
        <v>0</v>
      </c>
    </row>
    <row r="189" spans="1:15" ht="12.75" x14ac:dyDescent="0.2">
      <c r="A189" s="335">
        <v>2</v>
      </c>
      <c r="B189" s="336">
        <v>3</v>
      </c>
      <c r="C189" s="336">
        <v>3</v>
      </c>
      <c r="D189" s="336"/>
      <c r="E189" s="336"/>
      <c r="F189" s="337" t="s">
        <v>258</v>
      </c>
      <c r="G189" s="32">
        <f>+G190+G192+G194+G196</f>
        <v>1250000</v>
      </c>
      <c r="H189" s="32">
        <f t="shared" ref="H189:O189" si="100">+H190+H192+H194+H196</f>
        <v>1210000</v>
      </c>
      <c r="I189" s="32">
        <f t="shared" si="100"/>
        <v>0</v>
      </c>
      <c r="J189" s="32">
        <f t="shared" si="100"/>
        <v>269102.40000000002</v>
      </c>
      <c r="K189" s="32">
        <f t="shared" si="100"/>
        <v>0</v>
      </c>
      <c r="L189" s="32">
        <f t="shared" si="100"/>
        <v>0</v>
      </c>
      <c r="M189" s="32">
        <f t="shared" si="100"/>
        <v>400000</v>
      </c>
      <c r="N189" s="32">
        <f>+N190+N192+N194+N196</f>
        <v>3129102.4</v>
      </c>
      <c r="O189" s="32">
        <f t="shared" si="100"/>
        <v>13.498364588425813</v>
      </c>
    </row>
    <row r="190" spans="1:15" ht="12.75" x14ac:dyDescent="0.2">
      <c r="A190" s="338">
        <v>2</v>
      </c>
      <c r="B190" s="339">
        <v>3</v>
      </c>
      <c r="C190" s="339">
        <v>3</v>
      </c>
      <c r="D190" s="339">
        <v>1</v>
      </c>
      <c r="E190" s="339"/>
      <c r="F190" s="347" t="s">
        <v>148</v>
      </c>
      <c r="G190" s="30">
        <f>G191</f>
        <v>1250000</v>
      </c>
      <c r="H190" s="29">
        <f t="shared" ref="H190:O190" si="101">H191</f>
        <v>1210000</v>
      </c>
      <c r="I190" s="29">
        <f t="shared" si="101"/>
        <v>0</v>
      </c>
      <c r="J190" s="29">
        <f t="shared" si="101"/>
        <v>269102.40000000002</v>
      </c>
      <c r="K190" s="29">
        <f t="shared" si="101"/>
        <v>0</v>
      </c>
      <c r="L190" s="29">
        <f t="shared" si="101"/>
        <v>0</v>
      </c>
      <c r="M190" s="29">
        <f t="shared" si="101"/>
        <v>400000</v>
      </c>
      <c r="N190" s="29">
        <f t="shared" si="101"/>
        <v>3129102.4</v>
      </c>
      <c r="O190" s="53">
        <f t="shared" si="101"/>
        <v>0.33608870766548848</v>
      </c>
    </row>
    <row r="191" spans="1:15" ht="12.75" x14ac:dyDescent="0.2">
      <c r="A191" s="348">
        <v>2</v>
      </c>
      <c r="B191" s="342">
        <v>3</v>
      </c>
      <c r="C191" s="342">
        <v>3</v>
      </c>
      <c r="D191" s="342">
        <v>1</v>
      </c>
      <c r="E191" s="342" t="s">
        <v>210</v>
      </c>
      <c r="F191" s="343" t="s">
        <v>148</v>
      </c>
      <c r="G191" s="27">
        <v>1250000</v>
      </c>
      <c r="H191" s="27">
        <v>1210000</v>
      </c>
      <c r="I191" s="27"/>
      <c r="J191" s="27">
        <v>269102.40000000002</v>
      </c>
      <c r="K191" s="27"/>
      <c r="L191" s="27"/>
      <c r="M191" s="27">
        <v>400000</v>
      </c>
      <c r="N191" s="359">
        <f>SUBTOTAL(9,G191:M191)</f>
        <v>3129102.4</v>
      </c>
      <c r="O191" s="362">
        <f>IFERROR(N191/$N$18*100,"0.00")</f>
        <v>0.33608870766548848</v>
      </c>
    </row>
    <row r="192" spans="1:15" ht="12.75" x14ac:dyDescent="0.2">
      <c r="A192" s="338">
        <v>2</v>
      </c>
      <c r="B192" s="339">
        <v>3</v>
      </c>
      <c r="C192" s="339">
        <v>3</v>
      </c>
      <c r="D192" s="339">
        <v>2</v>
      </c>
      <c r="E192" s="339"/>
      <c r="F192" s="347" t="s">
        <v>149</v>
      </c>
      <c r="G192" s="29">
        <f>+G193</f>
        <v>0</v>
      </c>
      <c r="H192" s="29">
        <f t="shared" ref="H192:N192" si="102">+H193</f>
        <v>0</v>
      </c>
      <c r="I192" s="29">
        <f t="shared" si="102"/>
        <v>0</v>
      </c>
      <c r="J192" s="29">
        <f t="shared" si="102"/>
        <v>0</v>
      </c>
      <c r="K192" s="29">
        <f t="shared" si="102"/>
        <v>0</v>
      </c>
      <c r="L192" s="29">
        <f t="shared" si="102"/>
        <v>0</v>
      </c>
      <c r="M192" s="29">
        <f t="shared" si="102"/>
        <v>0</v>
      </c>
      <c r="N192" s="29">
        <f t="shared" si="102"/>
        <v>0</v>
      </c>
      <c r="O192" s="53">
        <f>SUM(O193:O195)</f>
        <v>0</v>
      </c>
    </row>
    <row r="193" spans="1:15" ht="12.75" x14ac:dyDescent="0.2">
      <c r="A193" s="348">
        <v>2</v>
      </c>
      <c r="B193" s="342">
        <v>3</v>
      </c>
      <c r="C193" s="342">
        <v>3</v>
      </c>
      <c r="D193" s="342">
        <v>2</v>
      </c>
      <c r="E193" s="342" t="s">
        <v>210</v>
      </c>
      <c r="F193" s="343" t="s">
        <v>149</v>
      </c>
      <c r="G193" s="27"/>
      <c r="H193" s="27"/>
      <c r="I193" s="27"/>
      <c r="J193" s="27"/>
      <c r="K193" s="27"/>
      <c r="L193" s="27"/>
      <c r="M193" s="27"/>
      <c r="N193" s="359">
        <f>SUBTOTAL(9,G193:M193)</f>
        <v>0</v>
      </c>
      <c r="O193" s="362">
        <f>IFERROR(N193/$N$18*100,"0.00")</f>
        <v>0</v>
      </c>
    </row>
    <row r="194" spans="1:15" ht="12.75" x14ac:dyDescent="0.2">
      <c r="A194" s="338">
        <v>2</v>
      </c>
      <c r="B194" s="339">
        <v>3</v>
      </c>
      <c r="C194" s="339">
        <v>3</v>
      </c>
      <c r="D194" s="339">
        <v>3</v>
      </c>
      <c r="E194" s="339"/>
      <c r="F194" s="347" t="s">
        <v>150</v>
      </c>
      <c r="G194" s="29">
        <f>+G195</f>
        <v>0</v>
      </c>
      <c r="H194" s="29">
        <f t="shared" ref="H194:O194" si="103">+H195</f>
        <v>0</v>
      </c>
      <c r="I194" s="29">
        <f t="shared" si="103"/>
        <v>0</v>
      </c>
      <c r="J194" s="29">
        <f t="shared" si="103"/>
        <v>0</v>
      </c>
      <c r="K194" s="29">
        <f t="shared" si="103"/>
        <v>0</v>
      </c>
      <c r="L194" s="29">
        <f t="shared" si="103"/>
        <v>0</v>
      </c>
      <c r="M194" s="29">
        <f t="shared" si="103"/>
        <v>0</v>
      </c>
      <c r="N194" s="29">
        <f t="shared" si="103"/>
        <v>0</v>
      </c>
      <c r="O194" s="53">
        <f t="shared" si="103"/>
        <v>0</v>
      </c>
    </row>
    <row r="195" spans="1:15" ht="12.75" x14ac:dyDescent="0.2">
      <c r="A195" s="348">
        <v>2</v>
      </c>
      <c r="B195" s="342">
        <v>3</v>
      </c>
      <c r="C195" s="342">
        <v>3</v>
      </c>
      <c r="D195" s="342">
        <v>3</v>
      </c>
      <c r="E195" s="342" t="s">
        <v>210</v>
      </c>
      <c r="F195" s="343" t="s">
        <v>150</v>
      </c>
      <c r="G195" s="27"/>
      <c r="H195" s="27"/>
      <c r="I195" s="27"/>
      <c r="J195" s="27"/>
      <c r="K195" s="27"/>
      <c r="L195" s="27"/>
      <c r="M195" s="27"/>
      <c r="N195" s="359">
        <f>SUBTOTAL(9,G195:M195)</f>
        <v>0</v>
      </c>
      <c r="O195" s="362">
        <f>IFERROR(N195/$N$18*100,"0.00")</f>
        <v>0</v>
      </c>
    </row>
    <row r="196" spans="1:15" ht="12.75" x14ac:dyDescent="0.2">
      <c r="A196" s="338">
        <v>2</v>
      </c>
      <c r="B196" s="339">
        <v>3</v>
      </c>
      <c r="C196" s="339">
        <v>3</v>
      </c>
      <c r="D196" s="339">
        <v>4</v>
      </c>
      <c r="E196" s="339"/>
      <c r="F196" s="347" t="s">
        <v>151</v>
      </c>
      <c r="G196" s="29">
        <f>+G197</f>
        <v>0</v>
      </c>
      <c r="H196" s="29">
        <f t="shared" ref="H196:M196" si="104">+H197</f>
        <v>0</v>
      </c>
      <c r="I196" s="29">
        <f t="shared" si="104"/>
        <v>0</v>
      </c>
      <c r="J196" s="29">
        <f t="shared" si="104"/>
        <v>0</v>
      </c>
      <c r="K196" s="29">
        <f t="shared" si="104"/>
        <v>0</v>
      </c>
      <c r="L196" s="29">
        <f t="shared" si="104"/>
        <v>0</v>
      </c>
      <c r="M196" s="29">
        <f t="shared" si="104"/>
        <v>0</v>
      </c>
      <c r="N196" s="29">
        <f>+N197</f>
        <v>0</v>
      </c>
      <c r="O196" s="53">
        <f>SUM(O197:O200)</f>
        <v>13.162275880760324</v>
      </c>
    </row>
    <row r="197" spans="1:15" ht="12.75" x14ac:dyDescent="0.2">
      <c r="A197" s="348">
        <v>2</v>
      </c>
      <c r="B197" s="342">
        <v>3</v>
      </c>
      <c r="C197" s="342">
        <v>3</v>
      </c>
      <c r="D197" s="342">
        <v>4</v>
      </c>
      <c r="E197" s="342" t="s">
        <v>210</v>
      </c>
      <c r="F197" s="343" t="s">
        <v>151</v>
      </c>
      <c r="G197" s="27"/>
      <c r="H197" s="27"/>
      <c r="I197" s="27"/>
      <c r="J197" s="27"/>
      <c r="K197" s="27"/>
      <c r="L197" s="27"/>
      <c r="M197" s="27"/>
      <c r="N197" s="359">
        <f>SUBTOTAL(9,G197:M197)</f>
        <v>0</v>
      </c>
      <c r="O197" s="362">
        <f>IFERROR(N197/$N$18*100,"0.00")</f>
        <v>0</v>
      </c>
    </row>
    <row r="198" spans="1:15" ht="12.75" x14ac:dyDescent="0.2">
      <c r="A198" s="335">
        <v>2</v>
      </c>
      <c r="B198" s="336">
        <v>3</v>
      </c>
      <c r="C198" s="336">
        <v>4</v>
      </c>
      <c r="D198" s="336"/>
      <c r="E198" s="336"/>
      <c r="F198" s="337" t="s">
        <v>259</v>
      </c>
      <c r="G198" s="32">
        <f>+G199</f>
        <v>4000000</v>
      </c>
      <c r="H198" s="32">
        <f t="shared" ref="H198:O199" si="105">+H199</f>
        <v>8580000</v>
      </c>
      <c r="I198" s="32">
        <f t="shared" si="105"/>
        <v>17375000</v>
      </c>
      <c r="J198" s="32">
        <f t="shared" si="105"/>
        <v>7393450.7300000004</v>
      </c>
      <c r="K198" s="32">
        <f t="shared" si="105"/>
        <v>2500000</v>
      </c>
      <c r="L198" s="32">
        <f t="shared" si="105"/>
        <v>1000000</v>
      </c>
      <c r="M198" s="32">
        <f t="shared" si="105"/>
        <v>0</v>
      </c>
      <c r="N198" s="32">
        <f t="shared" si="105"/>
        <v>40848450.730000004</v>
      </c>
      <c r="O198" s="52">
        <f t="shared" si="105"/>
        <v>4.3874252935867748</v>
      </c>
    </row>
    <row r="199" spans="1:15" ht="12.75" x14ac:dyDescent="0.2">
      <c r="A199" s="338">
        <v>2</v>
      </c>
      <c r="B199" s="339">
        <v>3</v>
      </c>
      <c r="C199" s="339">
        <v>4</v>
      </c>
      <c r="D199" s="339">
        <v>1</v>
      </c>
      <c r="E199" s="339"/>
      <c r="F199" s="347" t="s">
        <v>152</v>
      </c>
      <c r="G199" s="29">
        <f>+G200</f>
        <v>4000000</v>
      </c>
      <c r="H199" s="29">
        <f t="shared" si="105"/>
        <v>8580000</v>
      </c>
      <c r="I199" s="29">
        <f t="shared" si="105"/>
        <v>17375000</v>
      </c>
      <c r="J199" s="29">
        <f t="shared" si="105"/>
        <v>7393450.7300000004</v>
      </c>
      <c r="K199" s="29">
        <f t="shared" si="105"/>
        <v>2500000</v>
      </c>
      <c r="L199" s="29">
        <f t="shared" si="105"/>
        <v>1000000</v>
      </c>
      <c r="M199" s="29">
        <f t="shared" si="105"/>
        <v>0</v>
      </c>
      <c r="N199" s="29">
        <f>+N200</f>
        <v>40848450.730000004</v>
      </c>
      <c r="O199" s="53">
        <f t="shared" si="105"/>
        <v>4.3874252935867748</v>
      </c>
    </row>
    <row r="200" spans="1:15" ht="12.75" x14ac:dyDescent="0.2">
      <c r="A200" s="348">
        <v>2</v>
      </c>
      <c r="B200" s="342">
        <v>3</v>
      </c>
      <c r="C200" s="342">
        <v>4</v>
      </c>
      <c r="D200" s="342">
        <v>1</v>
      </c>
      <c r="E200" s="342" t="s">
        <v>210</v>
      </c>
      <c r="F200" s="343" t="s">
        <v>152</v>
      </c>
      <c r="G200" s="27">
        <v>4000000</v>
      </c>
      <c r="H200" s="27">
        <v>8580000</v>
      </c>
      <c r="I200" s="27">
        <v>17375000</v>
      </c>
      <c r="J200" s="27">
        <v>7393450.7300000004</v>
      </c>
      <c r="K200" s="27">
        <v>2500000</v>
      </c>
      <c r="L200" s="27">
        <v>1000000</v>
      </c>
      <c r="M200" s="27"/>
      <c r="N200" s="359">
        <f>SUBTOTAL(9,G200:M200)</f>
        <v>40848450.730000004</v>
      </c>
      <c r="O200" s="362">
        <f>IFERROR(N200/$N$18*100,"0.00")</f>
        <v>4.3874252935867748</v>
      </c>
    </row>
    <row r="201" spans="1:15" ht="12.75" x14ac:dyDescent="0.2">
      <c r="A201" s="335">
        <v>2</v>
      </c>
      <c r="B201" s="336">
        <v>3</v>
      </c>
      <c r="C201" s="336">
        <v>5</v>
      </c>
      <c r="D201" s="336"/>
      <c r="E201" s="336"/>
      <c r="F201" s="337" t="s">
        <v>154</v>
      </c>
      <c r="G201" s="32">
        <f>+G202+G204+G206+G208</f>
        <v>0</v>
      </c>
      <c r="H201" s="32">
        <f t="shared" ref="H201:O201" si="106">+H202+H204+H206+H208</f>
        <v>0</v>
      </c>
      <c r="I201" s="32">
        <f t="shared" si="106"/>
        <v>0</v>
      </c>
      <c r="J201" s="32">
        <f t="shared" si="106"/>
        <v>0</v>
      </c>
      <c r="K201" s="32">
        <f t="shared" si="106"/>
        <v>0</v>
      </c>
      <c r="L201" s="32">
        <f t="shared" si="106"/>
        <v>0</v>
      </c>
      <c r="M201" s="32">
        <f t="shared" si="106"/>
        <v>0</v>
      </c>
      <c r="N201" s="32">
        <f t="shared" si="106"/>
        <v>0</v>
      </c>
      <c r="O201" s="32">
        <f t="shared" si="106"/>
        <v>0</v>
      </c>
    </row>
    <row r="202" spans="1:15" ht="12.75" x14ac:dyDescent="0.2">
      <c r="A202" s="338">
        <v>2</v>
      </c>
      <c r="B202" s="339">
        <v>3</v>
      </c>
      <c r="C202" s="339">
        <v>5</v>
      </c>
      <c r="D202" s="339">
        <v>2</v>
      </c>
      <c r="E202" s="339"/>
      <c r="F202" s="347" t="s">
        <v>1059</v>
      </c>
      <c r="G202" s="29">
        <f>+G203</f>
        <v>0</v>
      </c>
      <c r="H202" s="29">
        <f t="shared" ref="H202:O202" si="107">+H203</f>
        <v>0</v>
      </c>
      <c r="I202" s="29">
        <f t="shared" si="107"/>
        <v>0</v>
      </c>
      <c r="J202" s="29">
        <f t="shared" si="107"/>
        <v>0</v>
      </c>
      <c r="K202" s="29">
        <f t="shared" si="107"/>
        <v>0</v>
      </c>
      <c r="L202" s="29">
        <f t="shared" si="107"/>
        <v>0</v>
      </c>
      <c r="M202" s="29">
        <f t="shared" si="107"/>
        <v>0</v>
      </c>
      <c r="N202" s="29">
        <f t="shared" si="107"/>
        <v>0</v>
      </c>
      <c r="O202" s="53">
        <f t="shared" si="107"/>
        <v>0</v>
      </c>
    </row>
    <row r="203" spans="1:15" ht="12.75" x14ac:dyDescent="0.2">
      <c r="A203" s="348">
        <v>2</v>
      </c>
      <c r="B203" s="342">
        <v>3</v>
      </c>
      <c r="C203" s="342">
        <v>5</v>
      </c>
      <c r="D203" s="342">
        <v>2</v>
      </c>
      <c r="E203" s="342" t="s">
        <v>210</v>
      </c>
      <c r="F203" s="343" t="s">
        <v>1059</v>
      </c>
      <c r="G203" s="27"/>
      <c r="H203" s="27"/>
      <c r="I203" s="27"/>
      <c r="J203" s="27"/>
      <c r="K203" s="27"/>
      <c r="L203" s="27"/>
      <c r="M203" s="27"/>
      <c r="N203" s="359">
        <f t="shared" ref="N203:N207" si="108">SUBTOTAL(9,G203:M203)</f>
        <v>0</v>
      </c>
      <c r="O203" s="362">
        <f t="shared" ref="O203:O207" si="109">IFERROR(N203/$N$18*100,"0.00")</f>
        <v>0</v>
      </c>
    </row>
    <row r="204" spans="1:15" ht="12.75" x14ac:dyDescent="0.2">
      <c r="A204" s="338">
        <v>2</v>
      </c>
      <c r="B204" s="339">
        <v>3</v>
      </c>
      <c r="C204" s="339">
        <v>5</v>
      </c>
      <c r="D204" s="339">
        <v>3</v>
      </c>
      <c r="E204" s="339"/>
      <c r="F204" s="347" t="s">
        <v>153</v>
      </c>
      <c r="G204" s="29">
        <f>+G205</f>
        <v>0</v>
      </c>
      <c r="H204" s="29">
        <f t="shared" ref="H204:O204" si="110">+H205</f>
        <v>0</v>
      </c>
      <c r="I204" s="29">
        <f t="shared" si="110"/>
        <v>0</v>
      </c>
      <c r="J204" s="29">
        <f t="shared" si="110"/>
        <v>0</v>
      </c>
      <c r="K204" s="29">
        <f t="shared" si="110"/>
        <v>0</v>
      </c>
      <c r="L204" s="29">
        <f t="shared" si="110"/>
        <v>0</v>
      </c>
      <c r="M204" s="29">
        <f t="shared" si="110"/>
        <v>0</v>
      </c>
      <c r="N204" s="29">
        <f t="shared" si="110"/>
        <v>0</v>
      </c>
      <c r="O204" s="53">
        <f t="shared" si="110"/>
        <v>0</v>
      </c>
    </row>
    <row r="205" spans="1:15" ht="12.75" x14ac:dyDescent="0.2">
      <c r="A205" s="348">
        <v>2</v>
      </c>
      <c r="B205" s="342">
        <v>3</v>
      </c>
      <c r="C205" s="342">
        <v>5</v>
      </c>
      <c r="D205" s="342">
        <v>3</v>
      </c>
      <c r="E205" s="342" t="s">
        <v>210</v>
      </c>
      <c r="F205" s="343" t="s">
        <v>153</v>
      </c>
      <c r="G205" s="27"/>
      <c r="H205" s="27"/>
      <c r="I205" s="27"/>
      <c r="J205" s="27"/>
      <c r="K205" s="27"/>
      <c r="L205" s="27"/>
      <c r="M205" s="27"/>
      <c r="N205" s="359">
        <f t="shared" si="108"/>
        <v>0</v>
      </c>
      <c r="O205" s="362">
        <f t="shared" si="109"/>
        <v>0</v>
      </c>
    </row>
    <row r="206" spans="1:15" ht="12.75" x14ac:dyDescent="0.2">
      <c r="A206" s="338">
        <v>2</v>
      </c>
      <c r="B206" s="339">
        <v>3</v>
      </c>
      <c r="C206" s="339">
        <v>5</v>
      </c>
      <c r="D206" s="339">
        <v>4</v>
      </c>
      <c r="E206" s="339"/>
      <c r="F206" s="347" t="s">
        <v>1060</v>
      </c>
      <c r="G206" s="29">
        <f>+G207</f>
        <v>0</v>
      </c>
      <c r="H206" s="29">
        <f t="shared" ref="H206:O206" si="111">+H207</f>
        <v>0</v>
      </c>
      <c r="I206" s="29">
        <f t="shared" si="111"/>
        <v>0</v>
      </c>
      <c r="J206" s="29">
        <f t="shared" si="111"/>
        <v>0</v>
      </c>
      <c r="K206" s="29">
        <f t="shared" si="111"/>
        <v>0</v>
      </c>
      <c r="L206" s="29">
        <f t="shared" si="111"/>
        <v>0</v>
      </c>
      <c r="M206" s="29">
        <f t="shared" si="111"/>
        <v>0</v>
      </c>
      <c r="N206" s="29">
        <f t="shared" si="111"/>
        <v>0</v>
      </c>
      <c r="O206" s="53">
        <f t="shared" si="111"/>
        <v>0</v>
      </c>
    </row>
    <row r="207" spans="1:15" ht="12.75" x14ac:dyDescent="0.2">
      <c r="A207" s="348">
        <v>2</v>
      </c>
      <c r="B207" s="342">
        <v>3</v>
      </c>
      <c r="C207" s="342">
        <v>5</v>
      </c>
      <c r="D207" s="342">
        <v>4</v>
      </c>
      <c r="E207" s="342" t="s">
        <v>210</v>
      </c>
      <c r="F207" s="343" t="s">
        <v>1060</v>
      </c>
      <c r="G207" s="27"/>
      <c r="H207" s="27"/>
      <c r="I207" s="27"/>
      <c r="J207" s="27"/>
      <c r="K207" s="27"/>
      <c r="L207" s="27"/>
      <c r="M207" s="27"/>
      <c r="N207" s="359">
        <f t="shared" si="108"/>
        <v>0</v>
      </c>
      <c r="O207" s="362">
        <f t="shared" si="109"/>
        <v>0</v>
      </c>
    </row>
    <row r="208" spans="1:15" ht="12.75" x14ac:dyDescent="0.2">
      <c r="A208" s="338">
        <v>2</v>
      </c>
      <c r="B208" s="339">
        <v>3</v>
      </c>
      <c r="C208" s="339">
        <v>5</v>
      </c>
      <c r="D208" s="339">
        <v>5</v>
      </c>
      <c r="E208" s="339"/>
      <c r="F208" s="347" t="s">
        <v>260</v>
      </c>
      <c r="G208" s="29">
        <f>+G209</f>
        <v>0</v>
      </c>
      <c r="H208" s="29">
        <f t="shared" ref="H208:O208" si="112">+H209</f>
        <v>0</v>
      </c>
      <c r="I208" s="29">
        <f t="shared" si="112"/>
        <v>0</v>
      </c>
      <c r="J208" s="29">
        <f t="shared" si="112"/>
        <v>0</v>
      </c>
      <c r="K208" s="29">
        <f t="shared" si="112"/>
        <v>0</v>
      </c>
      <c r="L208" s="29">
        <f t="shared" si="112"/>
        <v>0</v>
      </c>
      <c r="M208" s="29">
        <f t="shared" si="112"/>
        <v>0</v>
      </c>
      <c r="N208" s="29">
        <f>+N209</f>
        <v>0</v>
      </c>
      <c r="O208" s="53">
        <f t="shared" si="112"/>
        <v>0</v>
      </c>
    </row>
    <row r="209" spans="1:15" ht="12.75" x14ac:dyDescent="0.2">
      <c r="A209" s="348">
        <v>2</v>
      </c>
      <c r="B209" s="342">
        <v>3</v>
      </c>
      <c r="C209" s="342">
        <v>5</v>
      </c>
      <c r="D209" s="342">
        <v>5</v>
      </c>
      <c r="E209" s="342" t="s">
        <v>210</v>
      </c>
      <c r="F209" s="343" t="s">
        <v>155</v>
      </c>
      <c r="G209" s="27"/>
      <c r="H209" s="27"/>
      <c r="I209" s="27"/>
      <c r="J209" s="27"/>
      <c r="K209" s="27"/>
      <c r="L209" s="27"/>
      <c r="M209" s="27"/>
      <c r="N209" s="359">
        <f>SUBTOTAL(9,G209:M209)</f>
        <v>0</v>
      </c>
      <c r="O209" s="362">
        <f>IFERROR(N209/$N$18*100,"0.00")</f>
        <v>0</v>
      </c>
    </row>
    <row r="210" spans="1:15" ht="12.75" x14ac:dyDescent="0.2">
      <c r="A210" s="335">
        <v>2</v>
      </c>
      <c r="B210" s="336">
        <v>3</v>
      </c>
      <c r="C210" s="336">
        <v>6</v>
      </c>
      <c r="D210" s="336"/>
      <c r="E210" s="336"/>
      <c r="F210" s="337" t="s">
        <v>156</v>
      </c>
      <c r="G210" s="32">
        <f>+G211+G215+G219+G223</f>
        <v>0</v>
      </c>
      <c r="H210" s="32">
        <f t="shared" ref="H210:O210" si="113">+H211+H215+H219+H223</f>
        <v>0</v>
      </c>
      <c r="I210" s="32">
        <f t="shared" si="113"/>
        <v>0</v>
      </c>
      <c r="J210" s="32">
        <f t="shared" si="113"/>
        <v>0</v>
      </c>
      <c r="K210" s="32">
        <f t="shared" si="113"/>
        <v>0</v>
      </c>
      <c r="L210" s="32">
        <f t="shared" si="113"/>
        <v>0</v>
      </c>
      <c r="M210" s="32">
        <f t="shared" si="113"/>
        <v>200000</v>
      </c>
      <c r="N210" s="32">
        <f t="shared" si="113"/>
        <v>200000</v>
      </c>
      <c r="O210" s="32">
        <f t="shared" si="113"/>
        <v>2.1481477094868386E-2</v>
      </c>
    </row>
    <row r="211" spans="1:15" ht="12.75" x14ac:dyDescent="0.2">
      <c r="A211" s="338">
        <v>2</v>
      </c>
      <c r="B211" s="339">
        <v>3</v>
      </c>
      <c r="C211" s="339">
        <v>6</v>
      </c>
      <c r="D211" s="339">
        <v>1</v>
      </c>
      <c r="E211" s="339"/>
      <c r="F211" s="347" t="s">
        <v>157</v>
      </c>
      <c r="G211" s="29">
        <f>+G212+G213+G214</f>
        <v>0</v>
      </c>
      <c r="H211" s="29">
        <f t="shared" ref="H211:O211" si="114">+H212+H213+H214</f>
        <v>0</v>
      </c>
      <c r="I211" s="29">
        <f t="shared" si="114"/>
        <v>0</v>
      </c>
      <c r="J211" s="29">
        <f t="shared" si="114"/>
        <v>0</v>
      </c>
      <c r="K211" s="29">
        <f t="shared" si="114"/>
        <v>0</v>
      </c>
      <c r="L211" s="29">
        <f t="shared" si="114"/>
        <v>0</v>
      </c>
      <c r="M211" s="29">
        <f t="shared" si="114"/>
        <v>0</v>
      </c>
      <c r="N211" s="29">
        <f t="shared" si="114"/>
        <v>0</v>
      </c>
      <c r="O211" s="53">
        <f t="shared" si="114"/>
        <v>0</v>
      </c>
    </row>
    <row r="212" spans="1:15" ht="12.75" x14ac:dyDescent="0.2">
      <c r="A212" s="348">
        <v>2</v>
      </c>
      <c r="B212" s="342">
        <v>3</v>
      </c>
      <c r="C212" s="342">
        <v>6</v>
      </c>
      <c r="D212" s="342">
        <v>1</v>
      </c>
      <c r="E212" s="342" t="s">
        <v>210</v>
      </c>
      <c r="F212" s="343" t="s">
        <v>158</v>
      </c>
      <c r="G212" s="27"/>
      <c r="H212" s="27"/>
      <c r="I212" s="27"/>
      <c r="J212" s="27"/>
      <c r="K212" s="27"/>
      <c r="L212" s="27"/>
      <c r="M212" s="27"/>
      <c r="N212" s="359">
        <f>SUBTOTAL(9,G212:M212)</f>
        <v>0</v>
      </c>
      <c r="O212" s="361">
        <f>IFERROR(N212/$N$18*100,"0.00")</f>
        <v>0</v>
      </c>
    </row>
    <row r="213" spans="1:15" ht="12.75" x14ac:dyDescent="0.2">
      <c r="A213" s="348">
        <v>2</v>
      </c>
      <c r="B213" s="342">
        <v>3</v>
      </c>
      <c r="C213" s="342">
        <v>6</v>
      </c>
      <c r="D213" s="342">
        <v>1</v>
      </c>
      <c r="E213" s="342" t="s">
        <v>211</v>
      </c>
      <c r="F213" s="343" t="s">
        <v>159</v>
      </c>
      <c r="G213" s="27"/>
      <c r="H213" s="27"/>
      <c r="I213" s="27"/>
      <c r="J213" s="27"/>
      <c r="K213" s="27"/>
      <c r="L213" s="27"/>
      <c r="M213" s="27"/>
      <c r="N213" s="359">
        <f t="shared" ref="N213:N214" si="115">SUBTOTAL(9,G213:M213)</f>
        <v>0</v>
      </c>
      <c r="O213" s="361">
        <f t="shared" ref="O213:O214" si="116">IFERROR(N213/$N$18*100,"0.00")</f>
        <v>0</v>
      </c>
    </row>
    <row r="214" spans="1:15" ht="12.75" x14ac:dyDescent="0.2">
      <c r="A214" s="348">
        <v>2</v>
      </c>
      <c r="B214" s="342">
        <v>3</v>
      </c>
      <c r="C214" s="342">
        <v>6</v>
      </c>
      <c r="D214" s="342">
        <v>1</v>
      </c>
      <c r="E214" s="342" t="s">
        <v>213</v>
      </c>
      <c r="F214" s="343" t="s">
        <v>160</v>
      </c>
      <c r="G214" s="27"/>
      <c r="H214" s="27"/>
      <c r="I214" s="27"/>
      <c r="J214" s="27"/>
      <c r="K214" s="27"/>
      <c r="L214" s="27"/>
      <c r="M214" s="27"/>
      <c r="N214" s="359">
        <f t="shared" si="115"/>
        <v>0</v>
      </c>
      <c r="O214" s="361">
        <f t="shared" si="116"/>
        <v>0</v>
      </c>
    </row>
    <row r="215" spans="1:15" ht="12.75" x14ac:dyDescent="0.2">
      <c r="A215" s="338">
        <v>2</v>
      </c>
      <c r="B215" s="339">
        <v>3</v>
      </c>
      <c r="C215" s="339">
        <v>6</v>
      </c>
      <c r="D215" s="339">
        <v>2</v>
      </c>
      <c r="E215" s="339"/>
      <c r="F215" s="347" t="s">
        <v>161</v>
      </c>
      <c r="G215" s="29">
        <f>+G216+G217+G218</f>
        <v>0</v>
      </c>
      <c r="H215" s="29">
        <f t="shared" ref="H215:O215" si="117">+H216+H217+H218</f>
        <v>0</v>
      </c>
      <c r="I215" s="29">
        <f t="shared" si="117"/>
        <v>0</v>
      </c>
      <c r="J215" s="29">
        <f t="shared" si="117"/>
        <v>0</v>
      </c>
      <c r="K215" s="29">
        <f t="shared" si="117"/>
        <v>0</v>
      </c>
      <c r="L215" s="29">
        <f t="shared" si="117"/>
        <v>0</v>
      </c>
      <c r="M215" s="29">
        <f t="shared" si="117"/>
        <v>0</v>
      </c>
      <c r="N215" s="29">
        <f t="shared" si="117"/>
        <v>0</v>
      </c>
      <c r="O215" s="53">
        <f t="shared" si="117"/>
        <v>0</v>
      </c>
    </row>
    <row r="216" spans="1:15" ht="12.75" x14ac:dyDescent="0.2">
      <c r="A216" s="348">
        <v>2</v>
      </c>
      <c r="B216" s="342">
        <v>3</v>
      </c>
      <c r="C216" s="342">
        <v>6</v>
      </c>
      <c r="D216" s="342">
        <v>2</v>
      </c>
      <c r="E216" s="342" t="s">
        <v>210</v>
      </c>
      <c r="F216" s="343" t="s">
        <v>162</v>
      </c>
      <c r="G216" s="27"/>
      <c r="H216" s="27"/>
      <c r="I216" s="27"/>
      <c r="J216" s="27"/>
      <c r="K216" s="27"/>
      <c r="L216" s="27"/>
      <c r="M216" s="27"/>
      <c r="N216" s="359">
        <f>SUBTOTAL(9,G216:M216)</f>
        <v>0</v>
      </c>
      <c r="O216" s="362">
        <f>IFERROR(N216/$N$18*100,"0.00")</f>
        <v>0</v>
      </c>
    </row>
    <row r="217" spans="1:15" ht="12.75" x14ac:dyDescent="0.2">
      <c r="A217" s="348">
        <v>2</v>
      </c>
      <c r="B217" s="342">
        <v>3</v>
      </c>
      <c r="C217" s="342">
        <v>6</v>
      </c>
      <c r="D217" s="342">
        <v>2</v>
      </c>
      <c r="E217" s="342" t="s">
        <v>211</v>
      </c>
      <c r="F217" s="343" t="s">
        <v>163</v>
      </c>
      <c r="G217" s="27"/>
      <c r="H217" s="27"/>
      <c r="I217" s="27"/>
      <c r="J217" s="27"/>
      <c r="K217" s="27"/>
      <c r="L217" s="27"/>
      <c r="M217" s="27"/>
      <c r="N217" s="359">
        <f>SUBTOTAL(9,G217:M217)</f>
        <v>0</v>
      </c>
      <c r="O217" s="362">
        <f>IFERROR(N217/$N$18*100,"0.00")</f>
        <v>0</v>
      </c>
    </row>
    <row r="218" spans="1:15" ht="12.75" x14ac:dyDescent="0.2">
      <c r="A218" s="348">
        <v>2</v>
      </c>
      <c r="B218" s="342">
        <v>3</v>
      </c>
      <c r="C218" s="342">
        <v>6</v>
      </c>
      <c r="D218" s="342">
        <v>2</v>
      </c>
      <c r="E218" s="342" t="s">
        <v>212</v>
      </c>
      <c r="F218" s="343" t="s">
        <v>164</v>
      </c>
      <c r="G218" s="27"/>
      <c r="H218" s="27"/>
      <c r="I218" s="27"/>
      <c r="J218" s="27"/>
      <c r="K218" s="27"/>
      <c r="L218" s="27"/>
      <c r="M218" s="27"/>
      <c r="N218" s="359">
        <f>SUBTOTAL(9,G218:M218)</f>
        <v>0</v>
      </c>
      <c r="O218" s="362">
        <f>IFERROR(N218/$N$18*100,"0.00")</f>
        <v>0</v>
      </c>
    </row>
    <row r="219" spans="1:15" ht="12.75" x14ac:dyDescent="0.2">
      <c r="A219" s="338">
        <v>2</v>
      </c>
      <c r="B219" s="339">
        <v>3</v>
      </c>
      <c r="C219" s="339">
        <v>6</v>
      </c>
      <c r="D219" s="339">
        <v>3</v>
      </c>
      <c r="E219" s="339"/>
      <c r="F219" s="347" t="s">
        <v>165</v>
      </c>
      <c r="G219" s="29">
        <f>+G220+G221+G222</f>
        <v>0</v>
      </c>
      <c r="H219" s="29">
        <f t="shared" ref="H219:O219" si="118">+H220+H221+H222</f>
        <v>0</v>
      </c>
      <c r="I219" s="29">
        <f t="shared" si="118"/>
        <v>0</v>
      </c>
      <c r="J219" s="29">
        <f t="shared" si="118"/>
        <v>0</v>
      </c>
      <c r="K219" s="29">
        <f t="shared" si="118"/>
        <v>0</v>
      </c>
      <c r="L219" s="29">
        <f t="shared" si="118"/>
        <v>0</v>
      </c>
      <c r="M219" s="29">
        <f t="shared" si="118"/>
        <v>200000</v>
      </c>
      <c r="N219" s="29">
        <f t="shared" si="118"/>
        <v>200000</v>
      </c>
      <c r="O219" s="53">
        <f t="shared" si="118"/>
        <v>2.1481477094868386E-2</v>
      </c>
    </row>
    <row r="220" spans="1:15" ht="12.75" x14ac:dyDescent="0.2">
      <c r="A220" s="348">
        <v>2</v>
      </c>
      <c r="B220" s="342">
        <v>3</v>
      </c>
      <c r="C220" s="342">
        <v>6</v>
      </c>
      <c r="D220" s="342">
        <v>3</v>
      </c>
      <c r="E220" s="342" t="s">
        <v>213</v>
      </c>
      <c r="F220" s="353" t="s">
        <v>166</v>
      </c>
      <c r="G220" s="27"/>
      <c r="H220" s="27"/>
      <c r="I220" s="27"/>
      <c r="J220" s="27"/>
      <c r="K220" s="27"/>
      <c r="L220" s="27"/>
      <c r="M220" s="27"/>
      <c r="N220" s="359">
        <f>SUBTOTAL(9,G220:M220)</f>
        <v>0</v>
      </c>
      <c r="O220" s="361">
        <f>IFERROR(N220/$N$18*100,"0.00")</f>
        <v>0</v>
      </c>
    </row>
    <row r="221" spans="1:15" ht="12.75" x14ac:dyDescent="0.2">
      <c r="A221" s="348">
        <v>2</v>
      </c>
      <c r="B221" s="342">
        <v>3</v>
      </c>
      <c r="C221" s="342">
        <v>6</v>
      </c>
      <c r="D221" s="342">
        <v>3</v>
      </c>
      <c r="E221" s="342" t="s">
        <v>216</v>
      </c>
      <c r="F221" s="343" t="s">
        <v>167</v>
      </c>
      <c r="G221" s="27"/>
      <c r="H221" s="27"/>
      <c r="I221" s="27"/>
      <c r="J221" s="27"/>
      <c r="K221" s="27"/>
      <c r="L221" s="27"/>
      <c r="M221" s="27"/>
      <c r="N221" s="359">
        <f t="shared" ref="N221:N222" si="119">SUBTOTAL(9,G221:M221)</f>
        <v>0</v>
      </c>
      <c r="O221" s="361">
        <f t="shared" ref="O221:O222" si="120">IFERROR(N221/$N$18*100,"0.00")</f>
        <v>0</v>
      </c>
    </row>
    <row r="222" spans="1:15" ht="12.75" x14ac:dyDescent="0.2">
      <c r="A222" s="348">
        <v>2</v>
      </c>
      <c r="B222" s="342">
        <v>3</v>
      </c>
      <c r="C222" s="342">
        <v>6</v>
      </c>
      <c r="D222" s="342">
        <v>3</v>
      </c>
      <c r="E222" s="342" t="s">
        <v>242</v>
      </c>
      <c r="F222" s="343" t="s">
        <v>1061</v>
      </c>
      <c r="G222" s="27"/>
      <c r="H222" s="27"/>
      <c r="I222" s="27"/>
      <c r="J222" s="27"/>
      <c r="K222" s="27"/>
      <c r="L222" s="27"/>
      <c r="M222" s="27">
        <v>200000</v>
      </c>
      <c r="N222" s="359">
        <f t="shared" si="119"/>
        <v>200000</v>
      </c>
      <c r="O222" s="361">
        <f t="shared" si="120"/>
        <v>2.1481477094868386E-2</v>
      </c>
    </row>
    <row r="223" spans="1:15" ht="12.75" x14ac:dyDescent="0.2">
      <c r="A223" s="338">
        <v>2</v>
      </c>
      <c r="B223" s="339">
        <v>3</v>
      </c>
      <c r="C223" s="339">
        <v>6</v>
      </c>
      <c r="D223" s="339">
        <v>4</v>
      </c>
      <c r="E223" s="339"/>
      <c r="F223" s="347" t="s">
        <v>38</v>
      </c>
      <c r="G223" s="29">
        <f>+G224</f>
        <v>0</v>
      </c>
      <c r="H223" s="29">
        <f t="shared" ref="H223:O223" si="121">+H224</f>
        <v>0</v>
      </c>
      <c r="I223" s="29">
        <f t="shared" si="121"/>
        <v>0</v>
      </c>
      <c r="J223" s="29">
        <f t="shared" si="121"/>
        <v>0</v>
      </c>
      <c r="K223" s="29">
        <f t="shared" si="121"/>
        <v>0</v>
      </c>
      <c r="L223" s="29">
        <f t="shared" si="121"/>
        <v>0</v>
      </c>
      <c r="M223" s="29">
        <f t="shared" si="121"/>
        <v>0</v>
      </c>
      <c r="N223" s="29">
        <f t="shared" si="121"/>
        <v>0</v>
      </c>
      <c r="O223" s="54">
        <f t="shared" si="121"/>
        <v>0</v>
      </c>
    </row>
    <row r="224" spans="1:15" ht="12.75" x14ac:dyDescent="0.2">
      <c r="A224" s="348">
        <v>2</v>
      </c>
      <c r="B224" s="342">
        <v>3</v>
      </c>
      <c r="C224" s="342">
        <v>6</v>
      </c>
      <c r="D224" s="342">
        <v>4</v>
      </c>
      <c r="E224" s="342" t="s">
        <v>213</v>
      </c>
      <c r="F224" s="343" t="s">
        <v>168</v>
      </c>
      <c r="G224" s="27"/>
      <c r="H224" s="27"/>
      <c r="I224" s="27"/>
      <c r="J224" s="27"/>
      <c r="K224" s="27"/>
      <c r="L224" s="27"/>
      <c r="M224" s="27"/>
      <c r="N224" s="359">
        <f>SUBTOTAL(9,G224:M224)</f>
        <v>0</v>
      </c>
      <c r="O224" s="362">
        <f>IFERROR(N224/$N$18*100,"0.00")</f>
        <v>0</v>
      </c>
    </row>
    <row r="225" spans="1:15" ht="12.75" x14ac:dyDescent="0.2">
      <c r="A225" s="335">
        <v>2</v>
      </c>
      <c r="B225" s="336">
        <v>3</v>
      </c>
      <c r="C225" s="336">
        <v>7</v>
      </c>
      <c r="D225" s="336"/>
      <c r="E225" s="336"/>
      <c r="F225" s="337" t="s">
        <v>261</v>
      </c>
      <c r="G225" s="32">
        <f>+G226+G233</f>
        <v>0</v>
      </c>
      <c r="H225" s="32">
        <f t="shared" ref="H225:O225" si="122">+H226+H233</f>
        <v>0</v>
      </c>
      <c r="I225" s="32">
        <f t="shared" si="122"/>
        <v>9600000</v>
      </c>
      <c r="J225" s="32">
        <f t="shared" si="122"/>
        <v>0</v>
      </c>
      <c r="K225" s="32">
        <f t="shared" si="122"/>
        <v>0</v>
      </c>
      <c r="L225" s="32">
        <f t="shared" si="122"/>
        <v>0</v>
      </c>
      <c r="M225" s="32">
        <f t="shared" si="122"/>
        <v>2100000</v>
      </c>
      <c r="N225" s="32">
        <f t="shared" si="122"/>
        <v>11700000</v>
      </c>
      <c r="O225" s="32">
        <f t="shared" si="122"/>
        <v>1.2566664100498008</v>
      </c>
    </row>
    <row r="226" spans="1:15" ht="12.75" x14ac:dyDescent="0.2">
      <c r="A226" s="338">
        <v>2</v>
      </c>
      <c r="B226" s="339">
        <v>3</v>
      </c>
      <c r="C226" s="339">
        <v>7</v>
      </c>
      <c r="D226" s="339">
        <v>1</v>
      </c>
      <c r="E226" s="339"/>
      <c r="F226" s="347" t="s">
        <v>169</v>
      </c>
      <c r="G226" s="29">
        <f>+G227+G228+G229+G230+G231+G232</f>
        <v>0</v>
      </c>
      <c r="H226" s="29">
        <f t="shared" ref="H226:O226" si="123">+H227+H228+H229+H230+H231+H232</f>
        <v>0</v>
      </c>
      <c r="I226" s="29">
        <f t="shared" si="123"/>
        <v>1200000</v>
      </c>
      <c r="J226" s="29">
        <f t="shared" si="123"/>
        <v>0</v>
      </c>
      <c r="K226" s="29">
        <f t="shared" si="123"/>
        <v>0</v>
      </c>
      <c r="L226" s="29">
        <f t="shared" si="123"/>
        <v>0</v>
      </c>
      <c r="M226" s="29">
        <f t="shared" si="123"/>
        <v>1900000</v>
      </c>
      <c r="N226" s="29">
        <f t="shared" si="123"/>
        <v>3100000</v>
      </c>
      <c r="O226" s="54">
        <f t="shared" si="123"/>
        <v>0.33296289497046005</v>
      </c>
    </row>
    <row r="227" spans="1:15" ht="12.75" x14ac:dyDescent="0.2">
      <c r="A227" s="348">
        <v>2</v>
      </c>
      <c r="B227" s="342">
        <v>3</v>
      </c>
      <c r="C227" s="342">
        <v>7</v>
      </c>
      <c r="D227" s="342">
        <v>1</v>
      </c>
      <c r="E227" s="342" t="s">
        <v>210</v>
      </c>
      <c r="F227" s="343" t="s">
        <v>170</v>
      </c>
      <c r="G227" s="27"/>
      <c r="H227" s="27"/>
      <c r="I227" s="27"/>
      <c r="J227" s="27"/>
      <c r="K227" s="27"/>
      <c r="L227" s="27"/>
      <c r="M227" s="27">
        <v>600000</v>
      </c>
      <c r="N227" s="359">
        <f>SUBTOTAL(9,G227:M227)</f>
        <v>600000</v>
      </c>
      <c r="O227" s="362">
        <f>IFERROR(N227/$N$18*100,"0.00")</f>
        <v>6.4444431284605169E-2</v>
      </c>
    </row>
    <row r="228" spans="1:15" ht="12.75" x14ac:dyDescent="0.2">
      <c r="A228" s="348">
        <v>2</v>
      </c>
      <c r="B228" s="342">
        <v>3</v>
      </c>
      <c r="C228" s="342">
        <v>7</v>
      </c>
      <c r="D228" s="342">
        <v>1</v>
      </c>
      <c r="E228" s="342" t="s">
        <v>211</v>
      </c>
      <c r="F228" s="343" t="s">
        <v>171</v>
      </c>
      <c r="G228" s="27"/>
      <c r="H228" s="27"/>
      <c r="I228" s="27">
        <v>1200000</v>
      </c>
      <c r="J228" s="27"/>
      <c r="K228" s="27"/>
      <c r="L228" s="27"/>
      <c r="M228" s="27"/>
      <c r="N228" s="359">
        <f t="shared" ref="N228:N237" si="124">SUBTOTAL(9,G228:M228)</f>
        <v>1200000</v>
      </c>
      <c r="O228" s="362">
        <f t="shared" ref="O228:O237" si="125">IFERROR(N228/$N$18*100,"0.00")</f>
        <v>0.12888886256921034</v>
      </c>
    </row>
    <row r="229" spans="1:15" ht="12.75" x14ac:dyDescent="0.2">
      <c r="A229" s="348">
        <v>2</v>
      </c>
      <c r="B229" s="342">
        <v>3</v>
      </c>
      <c r="C229" s="342">
        <v>7</v>
      </c>
      <c r="D229" s="342">
        <v>1</v>
      </c>
      <c r="E229" s="342" t="s">
        <v>212</v>
      </c>
      <c r="F229" s="343" t="s">
        <v>172</v>
      </c>
      <c r="G229" s="27"/>
      <c r="H229" s="27"/>
      <c r="I229" s="27"/>
      <c r="J229" s="27"/>
      <c r="K229" s="27"/>
      <c r="L229" s="27"/>
      <c r="M229" s="27"/>
      <c r="N229" s="359">
        <f t="shared" si="124"/>
        <v>0</v>
      </c>
      <c r="O229" s="362">
        <f t="shared" si="125"/>
        <v>0</v>
      </c>
    </row>
    <row r="230" spans="1:15" ht="12.75" x14ac:dyDescent="0.2">
      <c r="A230" s="348">
        <v>2</v>
      </c>
      <c r="B230" s="342">
        <v>3</v>
      </c>
      <c r="C230" s="342">
        <v>7</v>
      </c>
      <c r="D230" s="342">
        <v>1</v>
      </c>
      <c r="E230" s="342" t="s">
        <v>213</v>
      </c>
      <c r="F230" s="343" t="s">
        <v>173</v>
      </c>
      <c r="G230" s="27"/>
      <c r="H230" s="27"/>
      <c r="I230" s="27"/>
      <c r="J230" s="27"/>
      <c r="K230" s="27"/>
      <c r="L230" s="27"/>
      <c r="M230" s="27">
        <v>1300000</v>
      </c>
      <c r="N230" s="359">
        <f t="shared" si="124"/>
        <v>1300000</v>
      </c>
      <c r="O230" s="362">
        <f t="shared" si="125"/>
        <v>0.13962960111664452</v>
      </c>
    </row>
    <row r="231" spans="1:15" ht="12.75" x14ac:dyDescent="0.2">
      <c r="A231" s="348">
        <v>2</v>
      </c>
      <c r="B231" s="342">
        <v>3</v>
      </c>
      <c r="C231" s="342">
        <v>7</v>
      </c>
      <c r="D231" s="342">
        <v>1</v>
      </c>
      <c r="E231" s="342" t="s">
        <v>216</v>
      </c>
      <c r="F231" s="343" t="s">
        <v>174</v>
      </c>
      <c r="G231" s="27"/>
      <c r="H231" s="27"/>
      <c r="I231" s="27"/>
      <c r="J231" s="27"/>
      <c r="K231" s="27"/>
      <c r="L231" s="27"/>
      <c r="M231" s="27"/>
      <c r="N231" s="359">
        <f t="shared" si="124"/>
        <v>0</v>
      </c>
      <c r="O231" s="362">
        <f t="shared" si="125"/>
        <v>0</v>
      </c>
    </row>
    <row r="232" spans="1:15" ht="12.75" x14ac:dyDescent="0.2">
      <c r="A232" s="348">
        <v>2</v>
      </c>
      <c r="B232" s="342">
        <v>3</v>
      </c>
      <c r="C232" s="342">
        <v>7</v>
      </c>
      <c r="D232" s="342">
        <v>1</v>
      </c>
      <c r="E232" s="342" t="s">
        <v>242</v>
      </c>
      <c r="F232" s="343" t="s">
        <v>175</v>
      </c>
      <c r="G232" s="27"/>
      <c r="H232" s="27"/>
      <c r="I232" s="27"/>
      <c r="J232" s="27"/>
      <c r="K232" s="27"/>
      <c r="L232" s="27"/>
      <c r="M232" s="27"/>
      <c r="N232" s="359">
        <f t="shared" si="124"/>
        <v>0</v>
      </c>
      <c r="O232" s="362">
        <f t="shared" si="125"/>
        <v>0</v>
      </c>
    </row>
    <row r="233" spans="1:15" ht="12.75" x14ac:dyDescent="0.2">
      <c r="A233" s="338">
        <v>2</v>
      </c>
      <c r="B233" s="339">
        <v>3</v>
      </c>
      <c r="C233" s="339">
        <v>7</v>
      </c>
      <c r="D233" s="339">
        <v>2</v>
      </c>
      <c r="E233" s="339"/>
      <c r="F233" s="347" t="s">
        <v>176</v>
      </c>
      <c r="G233" s="29">
        <f>+G234+G235+G236+G237</f>
        <v>0</v>
      </c>
      <c r="H233" s="29">
        <f t="shared" ref="H233:O233" si="126">+H234+H235+H236+H237</f>
        <v>0</v>
      </c>
      <c r="I233" s="29">
        <f t="shared" si="126"/>
        <v>8400000</v>
      </c>
      <c r="J233" s="29">
        <f t="shared" si="126"/>
        <v>0</v>
      </c>
      <c r="K233" s="29">
        <f t="shared" si="126"/>
        <v>0</v>
      </c>
      <c r="L233" s="29">
        <f t="shared" si="126"/>
        <v>0</v>
      </c>
      <c r="M233" s="29">
        <f t="shared" si="126"/>
        <v>200000</v>
      </c>
      <c r="N233" s="29">
        <f t="shared" si="126"/>
        <v>8600000</v>
      </c>
      <c r="O233" s="54">
        <f t="shared" si="126"/>
        <v>0.92370351507934068</v>
      </c>
    </row>
    <row r="234" spans="1:15" ht="12.75" x14ac:dyDescent="0.2">
      <c r="A234" s="341">
        <v>2</v>
      </c>
      <c r="B234" s="342">
        <v>3</v>
      </c>
      <c r="C234" s="342">
        <v>7</v>
      </c>
      <c r="D234" s="342">
        <v>2</v>
      </c>
      <c r="E234" s="342" t="s">
        <v>211</v>
      </c>
      <c r="F234" s="343" t="s">
        <v>177</v>
      </c>
      <c r="G234" s="27"/>
      <c r="H234" s="27"/>
      <c r="I234" s="27"/>
      <c r="J234" s="27"/>
      <c r="K234" s="27"/>
      <c r="L234" s="27"/>
      <c r="M234" s="27"/>
      <c r="N234" s="359">
        <f t="shared" si="124"/>
        <v>0</v>
      </c>
      <c r="O234" s="362">
        <f t="shared" si="125"/>
        <v>0</v>
      </c>
    </row>
    <row r="235" spans="1:15" ht="12.75" x14ac:dyDescent="0.2">
      <c r="A235" s="341">
        <v>2</v>
      </c>
      <c r="B235" s="342">
        <v>3</v>
      </c>
      <c r="C235" s="342">
        <v>7</v>
      </c>
      <c r="D235" s="342">
        <v>2</v>
      </c>
      <c r="E235" s="342" t="s">
        <v>212</v>
      </c>
      <c r="F235" s="343" t="s">
        <v>178</v>
      </c>
      <c r="G235" s="27"/>
      <c r="H235" s="27"/>
      <c r="I235" s="27">
        <v>8400000</v>
      </c>
      <c r="J235" s="27"/>
      <c r="K235" s="27"/>
      <c r="L235" s="27"/>
      <c r="M235" s="27"/>
      <c r="N235" s="359">
        <f t="shared" si="124"/>
        <v>8400000</v>
      </c>
      <c r="O235" s="362">
        <f t="shared" si="125"/>
        <v>0.90222203798447231</v>
      </c>
    </row>
    <row r="236" spans="1:15" ht="12.75" x14ac:dyDescent="0.2">
      <c r="A236" s="341">
        <v>2</v>
      </c>
      <c r="B236" s="342">
        <v>3</v>
      </c>
      <c r="C236" s="342">
        <v>7</v>
      </c>
      <c r="D236" s="342">
        <v>2</v>
      </c>
      <c r="E236" s="342" t="s">
        <v>216</v>
      </c>
      <c r="F236" s="343" t="s">
        <v>179</v>
      </c>
      <c r="G236" s="27"/>
      <c r="H236" s="27"/>
      <c r="I236" s="27"/>
      <c r="J236" s="27"/>
      <c r="K236" s="27"/>
      <c r="L236" s="27"/>
      <c r="M236" s="27"/>
      <c r="N236" s="359">
        <f t="shared" si="124"/>
        <v>0</v>
      </c>
      <c r="O236" s="362">
        <f t="shared" si="125"/>
        <v>0</v>
      </c>
    </row>
    <row r="237" spans="1:15" ht="12.75" x14ac:dyDescent="0.2">
      <c r="A237" s="353">
        <v>2</v>
      </c>
      <c r="B237" s="354">
        <v>3</v>
      </c>
      <c r="C237" s="354">
        <v>7</v>
      </c>
      <c r="D237" s="354">
        <v>2</v>
      </c>
      <c r="E237" s="354" t="s">
        <v>242</v>
      </c>
      <c r="F237" s="344" t="s">
        <v>262</v>
      </c>
      <c r="G237" s="27"/>
      <c r="H237" s="27"/>
      <c r="I237" s="27"/>
      <c r="J237" s="27"/>
      <c r="K237" s="27"/>
      <c r="L237" s="27"/>
      <c r="M237" s="27">
        <v>200000</v>
      </c>
      <c r="N237" s="359">
        <f t="shared" si="124"/>
        <v>200000</v>
      </c>
      <c r="O237" s="362">
        <f t="shared" si="125"/>
        <v>2.1481477094868386E-2</v>
      </c>
    </row>
    <row r="238" spans="1:15" ht="12.75" x14ac:dyDescent="0.2">
      <c r="A238" s="335">
        <v>2</v>
      </c>
      <c r="B238" s="336">
        <v>3</v>
      </c>
      <c r="C238" s="336">
        <v>9</v>
      </c>
      <c r="D238" s="336"/>
      <c r="E238" s="336"/>
      <c r="F238" s="337" t="s">
        <v>39</v>
      </c>
      <c r="G238" s="32">
        <f>+G239+G242+G245+G247+G249+G251+G253</f>
        <v>7128541.2000000002</v>
      </c>
      <c r="H238" s="32">
        <f t="shared" ref="H238:O238" si="127">+H239+H242+H245+H247+H249+H251+H253</f>
        <v>11631500</v>
      </c>
      <c r="I238" s="32">
        <f t="shared" si="127"/>
        <v>31036170.670000002</v>
      </c>
      <c r="J238" s="32">
        <f t="shared" si="127"/>
        <v>9030124.7200000007</v>
      </c>
      <c r="K238" s="32">
        <f t="shared" si="127"/>
        <v>2000000</v>
      </c>
      <c r="L238" s="32">
        <f t="shared" si="127"/>
        <v>1055457.68</v>
      </c>
      <c r="M238" s="32">
        <f t="shared" si="127"/>
        <v>1503680.4</v>
      </c>
      <c r="N238" s="32">
        <f t="shared" si="127"/>
        <v>63385474.670000002</v>
      </c>
      <c r="O238" s="32">
        <f t="shared" si="127"/>
        <v>6.8080681113548271</v>
      </c>
    </row>
    <row r="239" spans="1:15" ht="12.75" x14ac:dyDescent="0.2">
      <c r="A239" s="338">
        <v>2</v>
      </c>
      <c r="B239" s="339">
        <v>3</v>
      </c>
      <c r="C239" s="339">
        <v>9</v>
      </c>
      <c r="D239" s="339">
        <v>1</v>
      </c>
      <c r="E239" s="339"/>
      <c r="F239" s="347" t="s">
        <v>1062</v>
      </c>
      <c r="G239" s="29">
        <f>+G240+G241</f>
        <v>1258541.2</v>
      </c>
      <c r="H239" s="29">
        <f t="shared" ref="H239:O239" si="128">+H240+H241</f>
        <v>1531500</v>
      </c>
      <c r="I239" s="29">
        <f t="shared" si="128"/>
        <v>3174304</v>
      </c>
      <c r="J239" s="29">
        <f t="shared" si="128"/>
        <v>930124.72</v>
      </c>
      <c r="K239" s="29">
        <f t="shared" si="128"/>
        <v>0</v>
      </c>
      <c r="L239" s="29">
        <f t="shared" si="128"/>
        <v>55457.68</v>
      </c>
      <c r="M239" s="29">
        <f t="shared" si="128"/>
        <v>273680.40000000002</v>
      </c>
      <c r="N239" s="29">
        <f t="shared" si="128"/>
        <v>7223608</v>
      </c>
      <c r="O239" s="54">
        <f t="shared" si="128"/>
        <v>0.77586884897154029</v>
      </c>
    </row>
    <row r="240" spans="1:15" ht="12.75" x14ac:dyDescent="0.2">
      <c r="A240" s="348">
        <v>2</v>
      </c>
      <c r="B240" s="342">
        <v>3</v>
      </c>
      <c r="C240" s="342">
        <v>9</v>
      </c>
      <c r="D240" s="342">
        <v>1</v>
      </c>
      <c r="E240" s="342" t="s">
        <v>210</v>
      </c>
      <c r="F240" s="343" t="s">
        <v>180</v>
      </c>
      <c r="G240" s="359">
        <v>1258541.2</v>
      </c>
      <c r="H240" s="359">
        <v>1531500</v>
      </c>
      <c r="I240" s="359">
        <v>3174304</v>
      </c>
      <c r="J240" s="359">
        <v>930124.72</v>
      </c>
      <c r="K240" s="359"/>
      <c r="L240" s="359">
        <v>55457.68</v>
      </c>
      <c r="M240" s="359">
        <v>273680.40000000002</v>
      </c>
      <c r="N240" s="359">
        <f t="shared" ref="N240:N244" si="129">SUBTOTAL(9,G240:M240)</f>
        <v>7223608</v>
      </c>
      <c r="O240" s="362">
        <f t="shared" ref="O240:O244" si="130">IFERROR(N240/$N$18*100,"0.00")</f>
        <v>0.77586884897154029</v>
      </c>
    </row>
    <row r="241" spans="1:15" ht="12.75" x14ac:dyDescent="0.2">
      <c r="A241" s="348">
        <v>2</v>
      </c>
      <c r="B241" s="342">
        <v>3</v>
      </c>
      <c r="C241" s="342">
        <v>9</v>
      </c>
      <c r="D241" s="342">
        <v>1</v>
      </c>
      <c r="E241" s="342" t="s">
        <v>211</v>
      </c>
      <c r="F241" s="343" t="s">
        <v>1063</v>
      </c>
      <c r="G241" s="359"/>
      <c r="H241" s="359"/>
      <c r="I241" s="359"/>
      <c r="J241" s="359"/>
      <c r="K241" s="359"/>
      <c r="L241" s="359"/>
      <c r="M241" s="359"/>
      <c r="N241" s="359">
        <f t="shared" si="129"/>
        <v>0</v>
      </c>
      <c r="O241" s="362">
        <f t="shared" si="130"/>
        <v>0</v>
      </c>
    </row>
    <row r="242" spans="1:15" ht="12.75" x14ac:dyDescent="0.2">
      <c r="A242" s="338">
        <v>2</v>
      </c>
      <c r="B242" s="339">
        <v>3</v>
      </c>
      <c r="C242" s="339">
        <v>9</v>
      </c>
      <c r="D242" s="339">
        <v>2</v>
      </c>
      <c r="E242" s="339"/>
      <c r="F242" s="347" t="s">
        <v>1064</v>
      </c>
      <c r="G242" s="29">
        <f>+G243+G244</f>
        <v>1370000</v>
      </c>
      <c r="H242" s="29">
        <f t="shared" ref="H242:O242" si="131">+H243+H244</f>
        <v>600000</v>
      </c>
      <c r="I242" s="29">
        <f t="shared" si="131"/>
        <v>1200000</v>
      </c>
      <c r="J242" s="29">
        <f t="shared" si="131"/>
        <v>600000</v>
      </c>
      <c r="K242" s="29">
        <f t="shared" si="131"/>
        <v>0</v>
      </c>
      <c r="L242" s="29">
        <f t="shared" si="131"/>
        <v>0</v>
      </c>
      <c r="M242" s="29">
        <f t="shared" si="131"/>
        <v>230000</v>
      </c>
      <c r="N242" s="29">
        <f t="shared" si="131"/>
        <v>4000000</v>
      </c>
      <c r="O242" s="54">
        <f t="shared" si="131"/>
        <v>0.42962954189736774</v>
      </c>
    </row>
    <row r="243" spans="1:15" ht="12.75" x14ac:dyDescent="0.2">
      <c r="A243" s="348">
        <v>2</v>
      </c>
      <c r="B243" s="342">
        <v>3</v>
      </c>
      <c r="C243" s="342">
        <v>9</v>
      </c>
      <c r="D243" s="342">
        <v>2</v>
      </c>
      <c r="E243" s="342" t="s">
        <v>210</v>
      </c>
      <c r="F243" s="343" t="s">
        <v>1065</v>
      </c>
      <c r="G243" s="27">
        <v>1370000</v>
      </c>
      <c r="H243" s="27">
        <v>600000</v>
      </c>
      <c r="I243" s="27">
        <v>1200000</v>
      </c>
      <c r="J243" s="27">
        <v>600000</v>
      </c>
      <c r="K243" s="27"/>
      <c r="L243" s="27"/>
      <c r="M243" s="27">
        <v>230000</v>
      </c>
      <c r="N243" s="359">
        <f t="shared" si="129"/>
        <v>4000000</v>
      </c>
      <c r="O243" s="362">
        <f t="shared" si="130"/>
        <v>0.42962954189736774</v>
      </c>
    </row>
    <row r="244" spans="1:15" ht="12.75" x14ac:dyDescent="0.2">
      <c r="A244" s="348">
        <v>2</v>
      </c>
      <c r="B244" s="342">
        <v>3</v>
      </c>
      <c r="C244" s="342">
        <v>9</v>
      </c>
      <c r="D244" s="342">
        <v>2</v>
      </c>
      <c r="E244" s="342" t="s">
        <v>211</v>
      </c>
      <c r="F244" s="343" t="s">
        <v>1066</v>
      </c>
      <c r="G244" s="27"/>
      <c r="H244" s="27"/>
      <c r="I244" s="27"/>
      <c r="J244" s="27"/>
      <c r="K244" s="27"/>
      <c r="L244" s="27"/>
      <c r="M244" s="27"/>
      <c r="N244" s="359">
        <f t="shared" si="129"/>
        <v>0</v>
      </c>
      <c r="O244" s="362">
        <f t="shared" si="130"/>
        <v>0</v>
      </c>
    </row>
    <row r="245" spans="1:15" ht="12.75" x14ac:dyDescent="0.2">
      <c r="A245" s="338">
        <v>2</v>
      </c>
      <c r="B245" s="339">
        <v>3</v>
      </c>
      <c r="C245" s="339">
        <v>9</v>
      </c>
      <c r="D245" s="339">
        <v>3</v>
      </c>
      <c r="E245" s="339"/>
      <c r="F245" s="347" t="s">
        <v>1067</v>
      </c>
      <c r="G245" s="29">
        <f>+G246</f>
        <v>4500000</v>
      </c>
      <c r="H245" s="29">
        <f t="shared" ref="H245:O245" si="132">+H246</f>
        <v>9500000</v>
      </c>
      <c r="I245" s="29">
        <f t="shared" si="132"/>
        <v>26661866.670000002</v>
      </c>
      <c r="J245" s="29">
        <f t="shared" si="132"/>
        <v>7500000</v>
      </c>
      <c r="K245" s="29">
        <f t="shared" si="132"/>
        <v>2000000</v>
      </c>
      <c r="L245" s="29">
        <f t="shared" si="132"/>
        <v>1000000</v>
      </c>
      <c r="M245" s="29">
        <f t="shared" si="132"/>
        <v>0</v>
      </c>
      <c r="N245" s="29">
        <f t="shared" si="132"/>
        <v>51161866.670000002</v>
      </c>
      <c r="O245" s="54">
        <f t="shared" si="132"/>
        <v>5.4951623350115772</v>
      </c>
    </row>
    <row r="246" spans="1:15" ht="12.75" x14ac:dyDescent="0.2">
      <c r="A246" s="348">
        <v>2</v>
      </c>
      <c r="B246" s="342">
        <v>3</v>
      </c>
      <c r="C246" s="342">
        <v>9</v>
      </c>
      <c r="D246" s="342">
        <v>3</v>
      </c>
      <c r="E246" s="342" t="s">
        <v>210</v>
      </c>
      <c r="F246" s="343" t="s">
        <v>1067</v>
      </c>
      <c r="G246" s="27">
        <v>4500000</v>
      </c>
      <c r="H246" s="27">
        <v>9500000</v>
      </c>
      <c r="I246" s="27">
        <v>26661866.670000002</v>
      </c>
      <c r="J246" s="27">
        <v>7500000</v>
      </c>
      <c r="K246" s="27">
        <v>2000000</v>
      </c>
      <c r="L246" s="27">
        <v>1000000</v>
      </c>
      <c r="M246" s="27"/>
      <c r="N246" s="359">
        <f>SUBTOTAL(9,G246:M246)</f>
        <v>51161866.670000002</v>
      </c>
      <c r="O246" s="362">
        <f>IFERROR(N246/$N$18*100,"0.00")</f>
        <v>5.4951623350115772</v>
      </c>
    </row>
    <row r="247" spans="1:15" ht="12.75" x14ac:dyDescent="0.2">
      <c r="A247" s="338">
        <v>2</v>
      </c>
      <c r="B247" s="339">
        <v>3</v>
      </c>
      <c r="C247" s="339">
        <v>9</v>
      </c>
      <c r="D247" s="339">
        <v>5</v>
      </c>
      <c r="E247" s="339"/>
      <c r="F247" s="347" t="s">
        <v>181</v>
      </c>
      <c r="G247" s="29">
        <f>+G248</f>
        <v>0</v>
      </c>
      <c r="H247" s="29">
        <f t="shared" ref="H247:O247" si="133">+H248</f>
        <v>0</v>
      </c>
      <c r="I247" s="29">
        <f t="shared" si="133"/>
        <v>0</v>
      </c>
      <c r="J247" s="29">
        <f t="shared" si="133"/>
        <v>0</v>
      </c>
      <c r="K247" s="29">
        <f t="shared" si="133"/>
        <v>0</v>
      </c>
      <c r="L247" s="29">
        <f t="shared" si="133"/>
        <v>0</v>
      </c>
      <c r="M247" s="29">
        <f t="shared" si="133"/>
        <v>0</v>
      </c>
      <c r="N247" s="29">
        <f t="shared" si="133"/>
        <v>0</v>
      </c>
      <c r="O247" s="54">
        <f t="shared" si="133"/>
        <v>0</v>
      </c>
    </row>
    <row r="248" spans="1:15" ht="12.75" x14ac:dyDescent="0.2">
      <c r="A248" s="348">
        <v>2</v>
      </c>
      <c r="B248" s="342">
        <v>3</v>
      </c>
      <c r="C248" s="342">
        <v>9</v>
      </c>
      <c r="D248" s="342">
        <v>5</v>
      </c>
      <c r="E248" s="342" t="s">
        <v>210</v>
      </c>
      <c r="F248" s="343" t="s">
        <v>181</v>
      </c>
      <c r="G248" s="27"/>
      <c r="H248" s="27"/>
      <c r="I248" s="27"/>
      <c r="J248" s="27"/>
      <c r="K248" s="27"/>
      <c r="L248" s="27"/>
      <c r="M248" s="27"/>
      <c r="N248" s="359">
        <f>SUBTOTAL(9,G248:M248)</f>
        <v>0</v>
      </c>
      <c r="O248" s="362">
        <f>IFERROR(N248/$N$18*100,"0.00")</f>
        <v>0</v>
      </c>
    </row>
    <row r="249" spans="1:15" ht="12.75" x14ac:dyDescent="0.2">
      <c r="A249" s="338">
        <v>2</v>
      </c>
      <c r="B249" s="339">
        <v>3</v>
      </c>
      <c r="C249" s="339">
        <v>9</v>
      </c>
      <c r="D249" s="339">
        <v>6</v>
      </c>
      <c r="E249" s="339"/>
      <c r="F249" s="347" t="s">
        <v>182</v>
      </c>
      <c r="G249" s="29">
        <f>+G250</f>
        <v>0</v>
      </c>
      <c r="H249" s="29">
        <f t="shared" ref="H249:O249" si="134">+H250</f>
        <v>0</v>
      </c>
      <c r="I249" s="29">
        <f t="shared" si="134"/>
        <v>0</v>
      </c>
      <c r="J249" s="29">
        <f t="shared" si="134"/>
        <v>0</v>
      </c>
      <c r="K249" s="29">
        <f t="shared" si="134"/>
        <v>0</v>
      </c>
      <c r="L249" s="29">
        <f t="shared" si="134"/>
        <v>0</v>
      </c>
      <c r="M249" s="29">
        <f t="shared" si="134"/>
        <v>1000000</v>
      </c>
      <c r="N249" s="29">
        <f t="shared" si="134"/>
        <v>1000000</v>
      </c>
      <c r="O249" s="54">
        <f t="shared" si="134"/>
        <v>0.10740738547434193</v>
      </c>
    </row>
    <row r="250" spans="1:15" ht="12.75" x14ac:dyDescent="0.2">
      <c r="A250" s="348">
        <v>2</v>
      </c>
      <c r="B250" s="342">
        <v>3</v>
      </c>
      <c r="C250" s="342">
        <v>9</v>
      </c>
      <c r="D250" s="342">
        <v>6</v>
      </c>
      <c r="E250" s="342" t="s">
        <v>210</v>
      </c>
      <c r="F250" s="343" t="s">
        <v>182</v>
      </c>
      <c r="G250" s="27"/>
      <c r="H250" s="27"/>
      <c r="I250" s="27"/>
      <c r="J250" s="27"/>
      <c r="K250" s="27"/>
      <c r="L250" s="27"/>
      <c r="M250" s="27">
        <v>1000000</v>
      </c>
      <c r="N250" s="359">
        <f>SUBTOTAL(9,G250:M250)</f>
        <v>1000000</v>
      </c>
      <c r="O250" s="362">
        <f>IFERROR(N250/$N$18*100,"0.00")</f>
        <v>0.10740738547434193</v>
      </c>
    </row>
    <row r="251" spans="1:15" ht="12.75" x14ac:dyDescent="0.2">
      <c r="A251" s="338">
        <v>2</v>
      </c>
      <c r="B251" s="339">
        <v>3</v>
      </c>
      <c r="C251" s="339">
        <v>9</v>
      </c>
      <c r="D251" s="339">
        <v>8</v>
      </c>
      <c r="E251" s="339"/>
      <c r="F251" s="347" t="s">
        <v>1068</v>
      </c>
      <c r="G251" s="29">
        <f>+G252</f>
        <v>0</v>
      </c>
      <c r="H251" s="29">
        <f t="shared" ref="H251:O251" si="135">+H252</f>
        <v>0</v>
      </c>
      <c r="I251" s="29">
        <f t="shared" si="135"/>
        <v>0</v>
      </c>
      <c r="J251" s="29">
        <f t="shared" si="135"/>
        <v>0</v>
      </c>
      <c r="K251" s="29">
        <f t="shared" si="135"/>
        <v>0</v>
      </c>
      <c r="L251" s="29">
        <f t="shared" si="135"/>
        <v>0</v>
      </c>
      <c r="M251" s="29">
        <f t="shared" si="135"/>
        <v>0</v>
      </c>
      <c r="N251" s="29">
        <f t="shared" si="135"/>
        <v>0</v>
      </c>
      <c r="O251" s="54">
        <f t="shared" si="135"/>
        <v>0</v>
      </c>
    </row>
    <row r="252" spans="1:15" ht="12.75" x14ac:dyDescent="0.2">
      <c r="A252" s="348">
        <v>2</v>
      </c>
      <c r="B252" s="342">
        <v>3</v>
      </c>
      <c r="C252" s="342">
        <v>9</v>
      </c>
      <c r="D252" s="342">
        <v>8</v>
      </c>
      <c r="E252" s="342" t="s">
        <v>210</v>
      </c>
      <c r="F252" s="343" t="s">
        <v>1068</v>
      </c>
      <c r="G252" s="27"/>
      <c r="H252" s="27"/>
      <c r="I252" s="27"/>
      <c r="J252" s="27"/>
      <c r="K252" s="27"/>
      <c r="L252" s="27"/>
      <c r="M252" s="27"/>
      <c r="N252" s="359">
        <f>SUBTOTAL(9,G252:M252)</f>
        <v>0</v>
      </c>
      <c r="O252" s="362">
        <f>IFERROR(N252/$N$18*100,"0.00")</f>
        <v>0</v>
      </c>
    </row>
    <row r="253" spans="1:15" ht="12.75" x14ac:dyDescent="0.2">
      <c r="A253" s="338">
        <v>2</v>
      </c>
      <c r="B253" s="339">
        <v>3</v>
      </c>
      <c r="C253" s="339">
        <v>9</v>
      </c>
      <c r="D253" s="339">
        <v>9</v>
      </c>
      <c r="E253" s="339"/>
      <c r="F253" s="347" t="s">
        <v>1069</v>
      </c>
      <c r="G253" s="29">
        <f>+G254</f>
        <v>0</v>
      </c>
      <c r="H253" s="29">
        <f t="shared" ref="H253:O253" si="136">+H254</f>
        <v>0</v>
      </c>
      <c r="I253" s="29">
        <f t="shared" si="136"/>
        <v>0</v>
      </c>
      <c r="J253" s="29">
        <f t="shared" si="136"/>
        <v>0</v>
      </c>
      <c r="K253" s="29">
        <f t="shared" si="136"/>
        <v>0</v>
      </c>
      <c r="L253" s="29">
        <f t="shared" si="136"/>
        <v>0</v>
      </c>
      <c r="M253" s="29">
        <f t="shared" si="136"/>
        <v>0</v>
      </c>
      <c r="N253" s="29">
        <f t="shared" si="136"/>
        <v>0</v>
      </c>
      <c r="O253" s="54">
        <f t="shared" si="136"/>
        <v>0</v>
      </c>
    </row>
    <row r="254" spans="1:15" ht="12.75" x14ac:dyDescent="0.2">
      <c r="A254" s="348">
        <v>2</v>
      </c>
      <c r="B254" s="342">
        <v>3</v>
      </c>
      <c r="C254" s="342">
        <v>9</v>
      </c>
      <c r="D254" s="342">
        <v>9</v>
      </c>
      <c r="E254" s="342" t="s">
        <v>210</v>
      </c>
      <c r="F254" s="343" t="s">
        <v>1069</v>
      </c>
      <c r="G254" s="27"/>
      <c r="H254" s="27"/>
      <c r="I254" s="27"/>
      <c r="J254" s="27"/>
      <c r="K254" s="27"/>
      <c r="L254" s="27"/>
      <c r="M254" s="27"/>
      <c r="N254" s="359">
        <f>SUBTOTAL(9,G254:M254)</f>
        <v>0</v>
      </c>
      <c r="O254" s="362">
        <f>IFERROR(N254/$N$18*100,"0.00")</f>
        <v>0</v>
      </c>
    </row>
    <row r="255" spans="1:15" ht="12.75" x14ac:dyDescent="0.2">
      <c r="A255" s="331">
        <v>2</v>
      </c>
      <c r="B255" s="332">
        <v>4</v>
      </c>
      <c r="C255" s="333"/>
      <c r="D255" s="333"/>
      <c r="E255" s="333"/>
      <c r="F255" s="334" t="s">
        <v>263</v>
      </c>
      <c r="G255" s="33">
        <f>+G256+G264+G267</f>
        <v>0</v>
      </c>
      <c r="H255" s="33">
        <f t="shared" ref="H255:O255" si="137">+H256+H264+H267</f>
        <v>0</v>
      </c>
      <c r="I255" s="33">
        <f t="shared" si="137"/>
        <v>0</v>
      </c>
      <c r="J255" s="33">
        <f t="shared" si="137"/>
        <v>0</v>
      </c>
      <c r="K255" s="33">
        <f t="shared" si="137"/>
        <v>0</v>
      </c>
      <c r="L255" s="33">
        <f t="shared" si="137"/>
        <v>0</v>
      </c>
      <c r="M255" s="33">
        <f t="shared" si="137"/>
        <v>0</v>
      </c>
      <c r="N255" s="33">
        <f t="shared" si="137"/>
        <v>0</v>
      </c>
      <c r="O255" s="33">
        <f t="shared" si="137"/>
        <v>0</v>
      </c>
    </row>
    <row r="256" spans="1:15" ht="12.75" x14ac:dyDescent="0.2">
      <c r="A256" s="335">
        <v>2</v>
      </c>
      <c r="B256" s="336">
        <v>4</v>
      </c>
      <c r="C256" s="336">
        <v>1</v>
      </c>
      <c r="D256" s="336"/>
      <c r="E256" s="336"/>
      <c r="F256" s="337" t="s">
        <v>264</v>
      </c>
      <c r="G256" s="32">
        <f>+G257+G260+G262</f>
        <v>0</v>
      </c>
      <c r="H256" s="32">
        <f t="shared" ref="H256:O256" si="138">+H257+H260+H262</f>
        <v>0</v>
      </c>
      <c r="I256" s="32">
        <f t="shared" si="138"/>
        <v>0</v>
      </c>
      <c r="J256" s="32">
        <f t="shared" si="138"/>
        <v>0</v>
      </c>
      <c r="K256" s="32">
        <f t="shared" si="138"/>
        <v>0</v>
      </c>
      <c r="L256" s="32">
        <f t="shared" si="138"/>
        <v>0</v>
      </c>
      <c r="M256" s="32">
        <f t="shared" si="138"/>
        <v>0</v>
      </c>
      <c r="N256" s="32">
        <f t="shared" si="138"/>
        <v>0</v>
      </c>
      <c r="O256" s="32">
        <f t="shared" si="138"/>
        <v>0</v>
      </c>
    </row>
    <row r="257" spans="1:15" ht="12.75" x14ac:dyDescent="0.2">
      <c r="A257" s="338">
        <v>2</v>
      </c>
      <c r="B257" s="339">
        <v>4</v>
      </c>
      <c r="C257" s="339">
        <v>1</v>
      </c>
      <c r="D257" s="339">
        <v>2</v>
      </c>
      <c r="E257" s="339"/>
      <c r="F257" s="347" t="s">
        <v>265</v>
      </c>
      <c r="G257" s="29">
        <f>+G258+G259</f>
        <v>0</v>
      </c>
      <c r="H257" s="29">
        <f t="shared" ref="H257:O257" si="139">+H258+H259</f>
        <v>0</v>
      </c>
      <c r="I257" s="29">
        <f t="shared" si="139"/>
        <v>0</v>
      </c>
      <c r="J257" s="29">
        <f t="shared" si="139"/>
        <v>0</v>
      </c>
      <c r="K257" s="29">
        <f t="shared" si="139"/>
        <v>0</v>
      </c>
      <c r="L257" s="29">
        <f t="shared" si="139"/>
        <v>0</v>
      </c>
      <c r="M257" s="29">
        <f t="shared" si="139"/>
        <v>0</v>
      </c>
      <c r="N257" s="29">
        <f t="shared" si="139"/>
        <v>0</v>
      </c>
      <c r="O257" s="54">
        <f t="shared" si="139"/>
        <v>0</v>
      </c>
    </row>
    <row r="258" spans="1:15" ht="12.75" x14ac:dyDescent="0.2">
      <c r="A258" s="348">
        <v>2</v>
      </c>
      <c r="B258" s="342">
        <v>4</v>
      </c>
      <c r="C258" s="342">
        <v>1</v>
      </c>
      <c r="D258" s="342">
        <v>2</v>
      </c>
      <c r="E258" s="342" t="s">
        <v>210</v>
      </c>
      <c r="F258" s="346" t="s">
        <v>266</v>
      </c>
      <c r="G258" s="27"/>
      <c r="H258" s="27"/>
      <c r="I258" s="27"/>
      <c r="J258" s="27"/>
      <c r="K258" s="27"/>
      <c r="L258" s="27"/>
      <c r="M258" s="27"/>
      <c r="N258" s="359">
        <f>SUBTOTAL(9,G258:M258)</f>
        <v>0</v>
      </c>
      <c r="O258" s="362">
        <f>IFERROR(N258/$N$18*100,"0.00")</f>
        <v>0</v>
      </c>
    </row>
    <row r="259" spans="1:15" ht="12.75" x14ac:dyDescent="0.2">
      <c r="A259" s="348">
        <v>2</v>
      </c>
      <c r="B259" s="342">
        <v>4</v>
      </c>
      <c r="C259" s="342">
        <v>1</v>
      </c>
      <c r="D259" s="342">
        <v>2</v>
      </c>
      <c r="E259" s="342" t="s">
        <v>211</v>
      </c>
      <c r="F259" s="346" t="s">
        <v>267</v>
      </c>
      <c r="G259" s="27"/>
      <c r="H259" s="27"/>
      <c r="I259" s="27"/>
      <c r="J259" s="27"/>
      <c r="K259" s="27"/>
      <c r="L259" s="27"/>
      <c r="M259" s="27"/>
      <c r="N259" s="359">
        <f>SUBTOTAL(9,G259:M259)</f>
        <v>0</v>
      </c>
      <c r="O259" s="362">
        <f t="shared" ref="O259:O263" si="140">IFERROR(N259/$N$18*100,"0.00")</f>
        <v>0</v>
      </c>
    </row>
    <row r="260" spans="1:15" ht="12.75" x14ac:dyDescent="0.2">
      <c r="A260" s="350">
        <v>2</v>
      </c>
      <c r="B260" s="339">
        <v>4</v>
      </c>
      <c r="C260" s="339">
        <v>1</v>
      </c>
      <c r="D260" s="339">
        <v>5</v>
      </c>
      <c r="E260" s="339"/>
      <c r="F260" s="355" t="s">
        <v>268</v>
      </c>
      <c r="G260" s="30">
        <f>+G261</f>
        <v>0</v>
      </c>
      <c r="H260" s="30">
        <f t="shared" ref="H260:O265" si="141">+H261</f>
        <v>0</v>
      </c>
      <c r="I260" s="30">
        <f t="shared" si="141"/>
        <v>0</v>
      </c>
      <c r="J260" s="30">
        <f t="shared" si="141"/>
        <v>0</v>
      </c>
      <c r="K260" s="30">
        <f t="shared" si="141"/>
        <v>0</v>
      </c>
      <c r="L260" s="30">
        <f t="shared" si="141"/>
        <v>0</v>
      </c>
      <c r="M260" s="30">
        <f t="shared" si="141"/>
        <v>0</v>
      </c>
      <c r="N260" s="30">
        <f t="shared" si="141"/>
        <v>0</v>
      </c>
      <c r="O260" s="54">
        <f t="shared" si="141"/>
        <v>0</v>
      </c>
    </row>
    <row r="261" spans="1:15" ht="12.75" x14ac:dyDescent="0.2">
      <c r="A261" s="348">
        <v>2</v>
      </c>
      <c r="B261" s="342">
        <v>4</v>
      </c>
      <c r="C261" s="342">
        <v>1</v>
      </c>
      <c r="D261" s="342">
        <v>5</v>
      </c>
      <c r="E261" s="342" t="s">
        <v>210</v>
      </c>
      <c r="F261" s="346" t="s">
        <v>268</v>
      </c>
      <c r="G261" s="28"/>
      <c r="H261" s="28"/>
      <c r="I261" s="28"/>
      <c r="J261" s="28"/>
      <c r="K261" s="28"/>
      <c r="L261" s="28"/>
      <c r="M261" s="28"/>
      <c r="N261" s="360">
        <f>SUBTOTAL(9,G261:M261)</f>
        <v>0</v>
      </c>
      <c r="O261" s="362">
        <f t="shared" si="140"/>
        <v>0</v>
      </c>
    </row>
    <row r="262" spans="1:15" ht="12.75" x14ac:dyDescent="0.2">
      <c r="A262" s="338">
        <v>2</v>
      </c>
      <c r="B262" s="339">
        <v>4</v>
      </c>
      <c r="C262" s="339">
        <v>1</v>
      </c>
      <c r="D262" s="339">
        <v>6</v>
      </c>
      <c r="E262" s="342"/>
      <c r="F262" s="355" t="s">
        <v>269</v>
      </c>
      <c r="G262" s="29">
        <f>+G263</f>
        <v>0</v>
      </c>
      <c r="H262" s="29">
        <f t="shared" ref="H262:M262" si="142">+H263</f>
        <v>0</v>
      </c>
      <c r="I262" s="29">
        <f t="shared" si="142"/>
        <v>0</v>
      </c>
      <c r="J262" s="29">
        <f t="shared" si="142"/>
        <v>0</v>
      </c>
      <c r="K262" s="29">
        <f t="shared" si="142"/>
        <v>0</v>
      </c>
      <c r="L262" s="29">
        <f t="shared" si="142"/>
        <v>0</v>
      </c>
      <c r="M262" s="29">
        <f t="shared" si="142"/>
        <v>0</v>
      </c>
      <c r="N262" s="29">
        <f t="shared" si="141"/>
        <v>0</v>
      </c>
      <c r="O262" s="54">
        <f t="shared" ref="O262" si="143">+O263</f>
        <v>0</v>
      </c>
    </row>
    <row r="263" spans="1:15" ht="12.75" x14ac:dyDescent="0.2">
      <c r="A263" s="348">
        <v>2</v>
      </c>
      <c r="B263" s="342">
        <v>4</v>
      </c>
      <c r="C263" s="342">
        <v>1</v>
      </c>
      <c r="D263" s="342">
        <v>6</v>
      </c>
      <c r="E263" s="342" t="s">
        <v>210</v>
      </c>
      <c r="F263" s="346" t="s">
        <v>270</v>
      </c>
      <c r="G263" s="27"/>
      <c r="H263" s="27"/>
      <c r="I263" s="27"/>
      <c r="J263" s="27"/>
      <c r="K263" s="27"/>
      <c r="L263" s="27"/>
      <c r="M263" s="27"/>
      <c r="N263" s="359">
        <f>SUBTOTAL(9,G263:M263)</f>
        <v>0</v>
      </c>
      <c r="O263" s="362">
        <f t="shared" si="140"/>
        <v>0</v>
      </c>
    </row>
    <row r="264" spans="1:15" ht="12.75" x14ac:dyDescent="0.2">
      <c r="A264" s="335">
        <v>2</v>
      </c>
      <c r="B264" s="336">
        <v>4</v>
      </c>
      <c r="C264" s="336">
        <v>4</v>
      </c>
      <c r="D264" s="336"/>
      <c r="E264" s="336"/>
      <c r="F264" s="337" t="s">
        <v>1070</v>
      </c>
      <c r="G264" s="32">
        <f>+G265</f>
        <v>0</v>
      </c>
      <c r="H264" s="32">
        <f t="shared" ref="H264:M265" si="144">+H265</f>
        <v>0</v>
      </c>
      <c r="I264" s="32">
        <f t="shared" si="144"/>
        <v>0</v>
      </c>
      <c r="J264" s="32">
        <f t="shared" si="144"/>
        <v>0</v>
      </c>
      <c r="K264" s="32">
        <f t="shared" si="144"/>
        <v>0</v>
      </c>
      <c r="L264" s="32">
        <f t="shared" si="144"/>
        <v>0</v>
      </c>
      <c r="M264" s="32">
        <f t="shared" si="144"/>
        <v>0</v>
      </c>
      <c r="N264" s="32">
        <f t="shared" si="141"/>
        <v>0</v>
      </c>
      <c r="O264" s="52">
        <f t="shared" ref="O264:O265" si="145">+O265</f>
        <v>0</v>
      </c>
    </row>
    <row r="265" spans="1:15" ht="12.75" x14ac:dyDescent="0.2">
      <c r="A265" s="347">
        <v>2</v>
      </c>
      <c r="B265" s="339">
        <v>4</v>
      </c>
      <c r="C265" s="339">
        <v>4</v>
      </c>
      <c r="D265" s="339">
        <v>1</v>
      </c>
      <c r="E265" s="339"/>
      <c r="F265" s="355" t="s">
        <v>1071</v>
      </c>
      <c r="G265" s="29">
        <f>+G266</f>
        <v>0</v>
      </c>
      <c r="H265" s="29">
        <f t="shared" si="144"/>
        <v>0</v>
      </c>
      <c r="I265" s="29">
        <f t="shared" si="144"/>
        <v>0</v>
      </c>
      <c r="J265" s="29">
        <f t="shared" si="144"/>
        <v>0</v>
      </c>
      <c r="K265" s="29">
        <f t="shared" si="144"/>
        <v>0</v>
      </c>
      <c r="L265" s="29">
        <f t="shared" si="144"/>
        <v>0</v>
      </c>
      <c r="M265" s="29">
        <f t="shared" si="144"/>
        <v>0</v>
      </c>
      <c r="N265" s="29">
        <f t="shared" si="141"/>
        <v>0</v>
      </c>
      <c r="O265" s="54">
        <f t="shared" si="145"/>
        <v>0</v>
      </c>
    </row>
    <row r="266" spans="1:15" ht="22.5" x14ac:dyDescent="0.2">
      <c r="A266" s="343">
        <v>2</v>
      </c>
      <c r="B266" s="342">
        <v>4</v>
      </c>
      <c r="C266" s="342">
        <v>4</v>
      </c>
      <c r="D266" s="342">
        <v>1</v>
      </c>
      <c r="E266" s="342" t="s">
        <v>212</v>
      </c>
      <c r="F266" s="346" t="s">
        <v>1072</v>
      </c>
      <c r="G266" s="27"/>
      <c r="H266" s="27"/>
      <c r="I266" s="27"/>
      <c r="J266" s="27"/>
      <c r="K266" s="27"/>
      <c r="L266" s="27"/>
      <c r="M266" s="27"/>
      <c r="N266" s="359">
        <f>SUBTOTAL(9,G266:M266)</f>
        <v>0</v>
      </c>
      <c r="O266" s="362">
        <f>IFERROR(N266/$N$18*100,"0.00")</f>
        <v>0</v>
      </c>
    </row>
    <row r="267" spans="1:15" ht="12.75" x14ac:dyDescent="0.2">
      <c r="A267" s="335">
        <v>2</v>
      </c>
      <c r="B267" s="336">
        <v>4</v>
      </c>
      <c r="C267" s="336">
        <v>9</v>
      </c>
      <c r="D267" s="336"/>
      <c r="E267" s="336"/>
      <c r="F267" s="337" t="s">
        <v>271</v>
      </c>
      <c r="G267" s="32">
        <f>+G268+G270</f>
        <v>0</v>
      </c>
      <c r="H267" s="32">
        <f t="shared" ref="H267:O267" si="146">+H268+H270</f>
        <v>0</v>
      </c>
      <c r="I267" s="32">
        <f t="shared" si="146"/>
        <v>0</v>
      </c>
      <c r="J267" s="32">
        <f t="shared" si="146"/>
        <v>0</v>
      </c>
      <c r="K267" s="32">
        <f t="shared" si="146"/>
        <v>0</v>
      </c>
      <c r="L267" s="32">
        <f t="shared" si="146"/>
        <v>0</v>
      </c>
      <c r="M267" s="32">
        <f t="shared" si="146"/>
        <v>0</v>
      </c>
      <c r="N267" s="32">
        <f t="shared" si="146"/>
        <v>0</v>
      </c>
      <c r="O267" s="32">
        <f t="shared" si="146"/>
        <v>0</v>
      </c>
    </row>
    <row r="268" spans="1:15" ht="12.75" x14ac:dyDescent="0.2">
      <c r="A268" s="350">
        <v>2</v>
      </c>
      <c r="B268" s="339">
        <v>4</v>
      </c>
      <c r="C268" s="339">
        <v>9</v>
      </c>
      <c r="D268" s="339">
        <v>1</v>
      </c>
      <c r="E268" s="339"/>
      <c r="F268" s="355" t="s">
        <v>271</v>
      </c>
      <c r="G268" s="29">
        <f>+G269</f>
        <v>0</v>
      </c>
      <c r="H268" s="29">
        <f t="shared" ref="H268:O276" si="147">+H269</f>
        <v>0</v>
      </c>
      <c r="I268" s="29">
        <f t="shared" si="147"/>
        <v>0</v>
      </c>
      <c r="J268" s="29">
        <f t="shared" si="147"/>
        <v>0</v>
      </c>
      <c r="K268" s="29">
        <f t="shared" si="147"/>
        <v>0</v>
      </c>
      <c r="L268" s="29">
        <f t="shared" si="147"/>
        <v>0</v>
      </c>
      <c r="M268" s="29">
        <f t="shared" si="147"/>
        <v>0</v>
      </c>
      <c r="N268" s="29">
        <f t="shared" si="147"/>
        <v>0</v>
      </c>
      <c r="O268" s="54">
        <f t="shared" si="147"/>
        <v>0</v>
      </c>
    </row>
    <row r="269" spans="1:15" ht="12.75" x14ac:dyDescent="0.2">
      <c r="A269" s="348">
        <v>2</v>
      </c>
      <c r="B269" s="342">
        <v>4</v>
      </c>
      <c r="C269" s="342">
        <v>9</v>
      </c>
      <c r="D269" s="342">
        <v>1</v>
      </c>
      <c r="E269" s="342" t="s">
        <v>210</v>
      </c>
      <c r="F269" s="346" t="s">
        <v>271</v>
      </c>
      <c r="G269" s="27"/>
      <c r="H269" s="27"/>
      <c r="I269" s="27"/>
      <c r="J269" s="27"/>
      <c r="K269" s="27"/>
      <c r="L269" s="27"/>
      <c r="M269" s="27"/>
      <c r="N269" s="359">
        <f>SUBTOTAL(9,G269:M269)</f>
        <v>0</v>
      </c>
      <c r="O269" s="362">
        <f>IFERROR(N269/$N$18*100,"0.00")</f>
        <v>0</v>
      </c>
    </row>
    <row r="270" spans="1:15" ht="12.75" x14ac:dyDescent="0.2">
      <c r="A270" s="350">
        <v>2</v>
      </c>
      <c r="B270" s="339">
        <v>4</v>
      </c>
      <c r="C270" s="339">
        <v>9</v>
      </c>
      <c r="D270" s="339">
        <v>4</v>
      </c>
      <c r="E270" s="339"/>
      <c r="F270" s="355" t="s">
        <v>272</v>
      </c>
      <c r="G270" s="29">
        <f>+G271</f>
        <v>0</v>
      </c>
      <c r="H270" s="29">
        <f t="shared" ref="H270:M270" si="148">+H271</f>
        <v>0</v>
      </c>
      <c r="I270" s="29">
        <f t="shared" si="148"/>
        <v>0</v>
      </c>
      <c r="J270" s="29">
        <f t="shared" si="148"/>
        <v>0</v>
      </c>
      <c r="K270" s="29">
        <f t="shared" si="148"/>
        <v>0</v>
      </c>
      <c r="L270" s="29">
        <f t="shared" si="148"/>
        <v>0</v>
      </c>
      <c r="M270" s="29">
        <f t="shared" si="148"/>
        <v>0</v>
      </c>
      <c r="N270" s="29">
        <f t="shared" si="147"/>
        <v>0</v>
      </c>
      <c r="O270" s="54">
        <f t="shared" si="147"/>
        <v>0</v>
      </c>
    </row>
    <row r="271" spans="1:15" ht="12.75" x14ac:dyDescent="0.2">
      <c r="A271" s="341">
        <v>2</v>
      </c>
      <c r="B271" s="342">
        <v>4</v>
      </c>
      <c r="C271" s="342">
        <v>9</v>
      </c>
      <c r="D271" s="342">
        <v>4</v>
      </c>
      <c r="E271" s="342" t="s">
        <v>210</v>
      </c>
      <c r="F271" s="346" t="s">
        <v>272</v>
      </c>
      <c r="G271" s="27"/>
      <c r="H271" s="27"/>
      <c r="I271" s="27"/>
      <c r="J271" s="27"/>
      <c r="K271" s="27"/>
      <c r="L271" s="27"/>
      <c r="M271" s="27"/>
      <c r="N271" s="359">
        <f>SUBTOTAL(9,G271:M271)</f>
        <v>0</v>
      </c>
      <c r="O271" s="362">
        <f>IFERROR(N271/$N$18*100,"0.00")</f>
        <v>0</v>
      </c>
    </row>
    <row r="272" spans="1:15" ht="12.75" x14ac:dyDescent="0.2">
      <c r="A272" s="331">
        <v>2</v>
      </c>
      <c r="B272" s="332">
        <v>6</v>
      </c>
      <c r="C272" s="333"/>
      <c r="D272" s="333"/>
      <c r="E272" s="333"/>
      <c r="F272" s="334" t="s">
        <v>184</v>
      </c>
      <c r="G272" s="33">
        <f>+G273+G284+G291+G296+G303+G312+G315</f>
        <v>900000</v>
      </c>
      <c r="H272" s="33">
        <f t="shared" ref="H272:O272" si="149">+H273+H284+H291+H296+H303+H312+H315</f>
        <v>950000</v>
      </c>
      <c r="I272" s="33">
        <f t="shared" si="149"/>
        <v>6302300.2599999998</v>
      </c>
      <c r="J272" s="33">
        <f t="shared" si="149"/>
        <v>5900893.7800000003</v>
      </c>
      <c r="K272" s="33">
        <f t="shared" si="149"/>
        <v>2700000</v>
      </c>
      <c r="L272" s="33">
        <f t="shared" si="149"/>
        <v>0</v>
      </c>
      <c r="M272" s="33">
        <f t="shared" si="149"/>
        <v>4001630.17</v>
      </c>
      <c r="N272" s="33">
        <f t="shared" si="149"/>
        <v>20754824.210000001</v>
      </c>
      <c r="O272" s="33">
        <f t="shared" si="149"/>
        <v>7.0313607255352597</v>
      </c>
    </row>
    <row r="273" spans="1:15" ht="12.75" x14ac:dyDescent="0.2">
      <c r="A273" s="335">
        <v>2</v>
      </c>
      <c r="B273" s="336">
        <v>6</v>
      </c>
      <c r="C273" s="336">
        <v>1</v>
      </c>
      <c r="D273" s="336"/>
      <c r="E273" s="336"/>
      <c r="F273" s="337" t="s">
        <v>185</v>
      </c>
      <c r="G273" s="32">
        <f>+G274+G276+G278+G280+G282</f>
        <v>900000</v>
      </c>
      <c r="H273" s="32">
        <f t="shared" ref="H273:O273" si="150">+H274+H276+H278+H280+H282</f>
        <v>950000</v>
      </c>
      <c r="I273" s="32">
        <f t="shared" si="150"/>
        <v>0</v>
      </c>
      <c r="J273" s="32">
        <f t="shared" si="150"/>
        <v>0</v>
      </c>
      <c r="K273" s="32">
        <f t="shared" si="150"/>
        <v>0</v>
      </c>
      <c r="L273" s="32">
        <f t="shared" si="150"/>
        <v>0</v>
      </c>
      <c r="M273" s="32">
        <f t="shared" si="150"/>
        <v>2343630.17</v>
      </c>
      <c r="N273" s="32">
        <f t="shared" si="150"/>
        <v>4193630.17</v>
      </c>
      <c r="O273" s="32">
        <f t="shared" si="150"/>
        <v>0.45042685220602008</v>
      </c>
    </row>
    <row r="274" spans="1:15" ht="12.75" x14ac:dyDescent="0.2">
      <c r="A274" s="338">
        <v>2</v>
      </c>
      <c r="B274" s="339">
        <v>6</v>
      </c>
      <c r="C274" s="339">
        <v>1</v>
      </c>
      <c r="D274" s="339">
        <v>1</v>
      </c>
      <c r="E274" s="339"/>
      <c r="F274" s="347" t="s">
        <v>1073</v>
      </c>
      <c r="G274" s="29">
        <f>+G275</f>
        <v>0</v>
      </c>
      <c r="H274" s="29">
        <f t="shared" ref="H274:O274" si="151">+H275</f>
        <v>0</v>
      </c>
      <c r="I274" s="29">
        <f t="shared" si="151"/>
        <v>0</v>
      </c>
      <c r="J274" s="29">
        <f t="shared" si="151"/>
        <v>0</v>
      </c>
      <c r="K274" s="29">
        <f t="shared" si="151"/>
        <v>0</v>
      </c>
      <c r="L274" s="29">
        <f t="shared" si="151"/>
        <v>0</v>
      </c>
      <c r="M274" s="29">
        <f t="shared" si="151"/>
        <v>1157530.17</v>
      </c>
      <c r="N274" s="29">
        <f t="shared" si="151"/>
        <v>1157530.17</v>
      </c>
      <c r="O274" s="54">
        <f t="shared" si="151"/>
        <v>0.12432728916737054</v>
      </c>
    </row>
    <row r="275" spans="1:15" ht="12.75" x14ac:dyDescent="0.2">
      <c r="A275" s="341">
        <v>2</v>
      </c>
      <c r="B275" s="342">
        <v>6</v>
      </c>
      <c r="C275" s="342">
        <v>1</v>
      </c>
      <c r="D275" s="342">
        <v>1</v>
      </c>
      <c r="E275" s="342" t="s">
        <v>210</v>
      </c>
      <c r="F275" s="343" t="s">
        <v>1073</v>
      </c>
      <c r="G275" s="27"/>
      <c r="H275" s="27"/>
      <c r="I275" s="27"/>
      <c r="J275" s="27"/>
      <c r="K275" s="27"/>
      <c r="L275" s="27"/>
      <c r="M275" s="27">
        <v>1157530.17</v>
      </c>
      <c r="N275" s="359">
        <f>SUBTOTAL(9,G275:M275)</f>
        <v>1157530.17</v>
      </c>
      <c r="O275" s="362">
        <f t="shared" ref="O275:O283" si="152">IFERROR(N275/$N$18*100,"0.00")</f>
        <v>0.12432728916737054</v>
      </c>
    </row>
    <row r="276" spans="1:15" ht="12.75" x14ac:dyDescent="0.2">
      <c r="A276" s="338">
        <v>2</v>
      </c>
      <c r="B276" s="339">
        <v>6</v>
      </c>
      <c r="C276" s="339">
        <v>1</v>
      </c>
      <c r="D276" s="339">
        <v>2</v>
      </c>
      <c r="E276" s="339"/>
      <c r="F276" s="347" t="s">
        <v>567</v>
      </c>
      <c r="G276" s="29">
        <f>+G277</f>
        <v>0</v>
      </c>
      <c r="H276" s="29">
        <f t="shared" ref="H276:M276" si="153">+H277</f>
        <v>0</v>
      </c>
      <c r="I276" s="29">
        <f t="shared" si="153"/>
        <v>0</v>
      </c>
      <c r="J276" s="29">
        <f t="shared" si="153"/>
        <v>0</v>
      </c>
      <c r="K276" s="29">
        <f t="shared" si="153"/>
        <v>0</v>
      </c>
      <c r="L276" s="29">
        <f t="shared" si="153"/>
        <v>0</v>
      </c>
      <c r="M276" s="29">
        <f t="shared" si="153"/>
        <v>191100</v>
      </c>
      <c r="N276" s="29">
        <f t="shared" si="147"/>
        <v>191100</v>
      </c>
      <c r="O276" s="54">
        <f t="shared" ref="O276" si="154">+O277</f>
        <v>2.0525551364146744E-2</v>
      </c>
    </row>
    <row r="277" spans="1:15" ht="12.75" x14ac:dyDescent="0.2">
      <c r="A277" s="341">
        <v>2</v>
      </c>
      <c r="B277" s="342">
        <v>6</v>
      </c>
      <c r="C277" s="342">
        <v>1</v>
      </c>
      <c r="D277" s="342">
        <v>2</v>
      </c>
      <c r="E277" s="342" t="s">
        <v>210</v>
      </c>
      <c r="F277" s="346" t="s">
        <v>567</v>
      </c>
      <c r="G277" s="27"/>
      <c r="H277" s="27"/>
      <c r="I277" s="27"/>
      <c r="J277" s="27"/>
      <c r="K277" s="27"/>
      <c r="L277" s="27"/>
      <c r="M277" s="27">
        <v>191100</v>
      </c>
      <c r="N277" s="359">
        <f>SUBTOTAL(9,G277:M277)</f>
        <v>191100</v>
      </c>
      <c r="O277" s="362">
        <f t="shared" si="152"/>
        <v>2.0525551364146744E-2</v>
      </c>
    </row>
    <row r="278" spans="1:15" ht="12.75" x14ac:dyDescent="0.2">
      <c r="A278" s="338">
        <v>2</v>
      </c>
      <c r="B278" s="339">
        <v>6</v>
      </c>
      <c r="C278" s="339">
        <v>1</v>
      </c>
      <c r="D278" s="339">
        <v>3</v>
      </c>
      <c r="E278" s="339"/>
      <c r="F278" s="355" t="s">
        <v>1074</v>
      </c>
      <c r="G278" s="29">
        <f>+G279</f>
        <v>900000</v>
      </c>
      <c r="H278" s="29">
        <f t="shared" ref="H278:O278" si="155">+H279</f>
        <v>950000</v>
      </c>
      <c r="I278" s="29">
        <f t="shared" si="155"/>
        <v>0</v>
      </c>
      <c r="J278" s="29">
        <f t="shared" si="155"/>
        <v>0</v>
      </c>
      <c r="K278" s="29">
        <f t="shared" si="155"/>
        <v>0</v>
      </c>
      <c r="L278" s="29">
        <f t="shared" si="155"/>
        <v>0</v>
      </c>
      <c r="M278" s="29">
        <f t="shared" si="155"/>
        <v>995000</v>
      </c>
      <c r="N278" s="29">
        <f t="shared" si="155"/>
        <v>2845000</v>
      </c>
      <c r="O278" s="54">
        <f t="shared" si="155"/>
        <v>0.30557401167450282</v>
      </c>
    </row>
    <row r="279" spans="1:15" ht="12.75" x14ac:dyDescent="0.2">
      <c r="A279" s="341">
        <v>2</v>
      </c>
      <c r="B279" s="342">
        <v>6</v>
      </c>
      <c r="C279" s="342">
        <v>1</v>
      </c>
      <c r="D279" s="342">
        <v>3</v>
      </c>
      <c r="E279" s="342" t="s">
        <v>210</v>
      </c>
      <c r="F279" s="346" t="s">
        <v>1074</v>
      </c>
      <c r="G279" s="27">
        <v>900000</v>
      </c>
      <c r="H279" s="27">
        <v>950000</v>
      </c>
      <c r="I279" s="27"/>
      <c r="J279" s="27"/>
      <c r="K279" s="27"/>
      <c r="L279" s="27"/>
      <c r="M279" s="27">
        <v>995000</v>
      </c>
      <c r="N279" s="359">
        <f>SUBTOTAL(9,G279:M279)</f>
        <v>2845000</v>
      </c>
      <c r="O279" s="362">
        <f t="shared" si="152"/>
        <v>0.30557401167450282</v>
      </c>
    </row>
    <row r="280" spans="1:15" ht="12.75" x14ac:dyDescent="0.2">
      <c r="A280" s="338">
        <v>2</v>
      </c>
      <c r="B280" s="339">
        <v>6</v>
      </c>
      <c r="C280" s="339">
        <v>1</v>
      </c>
      <c r="D280" s="339">
        <v>4</v>
      </c>
      <c r="E280" s="339"/>
      <c r="F280" s="347" t="s">
        <v>273</v>
      </c>
      <c r="G280" s="29">
        <f>+G281</f>
        <v>0</v>
      </c>
      <c r="H280" s="29">
        <f t="shared" ref="H280:O280" si="156">+H281</f>
        <v>0</v>
      </c>
      <c r="I280" s="29">
        <f t="shared" si="156"/>
        <v>0</v>
      </c>
      <c r="J280" s="29">
        <f t="shared" si="156"/>
        <v>0</v>
      </c>
      <c r="K280" s="29">
        <f t="shared" si="156"/>
        <v>0</v>
      </c>
      <c r="L280" s="29">
        <f t="shared" si="156"/>
        <v>0</v>
      </c>
      <c r="M280" s="29">
        <f t="shared" si="156"/>
        <v>0</v>
      </c>
      <c r="N280" s="29">
        <f t="shared" si="156"/>
        <v>0</v>
      </c>
      <c r="O280" s="54">
        <f t="shared" si="156"/>
        <v>0</v>
      </c>
    </row>
    <row r="281" spans="1:15" ht="12.75" x14ac:dyDescent="0.2">
      <c r="A281" s="341">
        <v>2</v>
      </c>
      <c r="B281" s="342">
        <v>6</v>
      </c>
      <c r="C281" s="342">
        <v>1</v>
      </c>
      <c r="D281" s="342">
        <v>4</v>
      </c>
      <c r="E281" s="342" t="s">
        <v>210</v>
      </c>
      <c r="F281" s="346" t="s">
        <v>273</v>
      </c>
      <c r="G281" s="27"/>
      <c r="H281" s="27"/>
      <c r="I281" s="27"/>
      <c r="J281" s="27"/>
      <c r="K281" s="27"/>
      <c r="L281" s="27"/>
      <c r="M281" s="27"/>
      <c r="N281" s="359">
        <f t="shared" ref="N281:N286" si="157">SUBTOTAL(9,G281:M281)</f>
        <v>0</v>
      </c>
      <c r="O281" s="362">
        <f t="shared" si="152"/>
        <v>0</v>
      </c>
    </row>
    <row r="282" spans="1:15" ht="12.75" x14ac:dyDescent="0.2">
      <c r="A282" s="338">
        <v>2</v>
      </c>
      <c r="B282" s="339">
        <v>6</v>
      </c>
      <c r="C282" s="339">
        <v>1</v>
      </c>
      <c r="D282" s="339">
        <v>9</v>
      </c>
      <c r="E282" s="339"/>
      <c r="F282" s="347" t="s">
        <v>187</v>
      </c>
      <c r="G282" s="29">
        <f>+G283</f>
        <v>0</v>
      </c>
      <c r="H282" s="29">
        <f t="shared" ref="H282:O282" si="158">+H283</f>
        <v>0</v>
      </c>
      <c r="I282" s="29">
        <f t="shared" si="158"/>
        <v>0</v>
      </c>
      <c r="J282" s="29">
        <f t="shared" si="158"/>
        <v>0</v>
      </c>
      <c r="K282" s="29">
        <f t="shared" si="158"/>
        <v>0</v>
      </c>
      <c r="L282" s="29">
        <f t="shared" si="158"/>
        <v>0</v>
      </c>
      <c r="M282" s="29">
        <f t="shared" si="158"/>
        <v>0</v>
      </c>
      <c r="N282" s="29">
        <f t="shared" si="158"/>
        <v>0</v>
      </c>
      <c r="O282" s="54">
        <f t="shared" si="158"/>
        <v>0</v>
      </c>
    </row>
    <row r="283" spans="1:15" ht="12.75" x14ac:dyDescent="0.2">
      <c r="A283" s="341">
        <v>2</v>
      </c>
      <c r="B283" s="342">
        <v>6</v>
      </c>
      <c r="C283" s="342">
        <v>1</v>
      </c>
      <c r="D283" s="342">
        <v>9</v>
      </c>
      <c r="E283" s="342" t="s">
        <v>210</v>
      </c>
      <c r="F283" s="346" t="s">
        <v>187</v>
      </c>
      <c r="G283" s="27"/>
      <c r="H283" s="27"/>
      <c r="I283" s="27"/>
      <c r="J283" s="27"/>
      <c r="K283" s="27"/>
      <c r="L283" s="27"/>
      <c r="M283" s="27"/>
      <c r="N283" s="359">
        <f t="shared" si="157"/>
        <v>0</v>
      </c>
      <c r="O283" s="362">
        <f t="shared" si="152"/>
        <v>0</v>
      </c>
    </row>
    <row r="284" spans="1:15" ht="12.75" x14ac:dyDescent="0.2">
      <c r="A284" s="335">
        <v>2</v>
      </c>
      <c r="B284" s="336">
        <v>6</v>
      </c>
      <c r="C284" s="336">
        <v>2</v>
      </c>
      <c r="D284" s="336"/>
      <c r="E284" s="336"/>
      <c r="F284" s="337" t="s">
        <v>1075</v>
      </c>
      <c r="G284" s="32">
        <f>+G285+G287+G289</f>
        <v>0</v>
      </c>
      <c r="H284" s="32">
        <f t="shared" ref="H284:O284" si="159">+H285+H287+H289</f>
        <v>0</v>
      </c>
      <c r="I284" s="32">
        <f t="shared" si="159"/>
        <v>0</v>
      </c>
      <c r="J284" s="32">
        <f t="shared" si="159"/>
        <v>0</v>
      </c>
      <c r="K284" s="32">
        <f t="shared" si="159"/>
        <v>0</v>
      </c>
      <c r="L284" s="32">
        <f t="shared" si="159"/>
        <v>0</v>
      </c>
      <c r="M284" s="32">
        <f>+M285+M287+M289</f>
        <v>0</v>
      </c>
      <c r="N284" s="32">
        <f t="shared" si="159"/>
        <v>0</v>
      </c>
      <c r="O284" s="32">
        <f t="shared" si="159"/>
        <v>4.8021393211595855</v>
      </c>
    </row>
    <row r="285" spans="1:15" ht="12.75" x14ac:dyDescent="0.2">
      <c r="A285" s="338">
        <v>2</v>
      </c>
      <c r="B285" s="339">
        <v>6</v>
      </c>
      <c r="C285" s="339">
        <v>2</v>
      </c>
      <c r="D285" s="339">
        <v>1</v>
      </c>
      <c r="E285" s="339"/>
      <c r="F285" s="347" t="s">
        <v>274</v>
      </c>
      <c r="G285" s="29">
        <f>+G286</f>
        <v>0</v>
      </c>
      <c r="H285" s="29">
        <f t="shared" ref="H285:O285" si="160">+H286</f>
        <v>0</v>
      </c>
      <c r="I285" s="29">
        <f t="shared" si="160"/>
        <v>0</v>
      </c>
      <c r="J285" s="29">
        <f t="shared" si="160"/>
        <v>0</v>
      </c>
      <c r="K285" s="29">
        <f t="shared" si="160"/>
        <v>0</v>
      </c>
      <c r="L285" s="29">
        <f t="shared" si="160"/>
        <v>0</v>
      </c>
      <c r="M285" s="29">
        <f t="shared" si="160"/>
        <v>0</v>
      </c>
      <c r="N285" s="29">
        <f t="shared" si="160"/>
        <v>0</v>
      </c>
      <c r="O285" s="54">
        <f t="shared" si="160"/>
        <v>0</v>
      </c>
    </row>
    <row r="286" spans="1:15" ht="12.75" x14ac:dyDescent="0.2">
      <c r="A286" s="348">
        <v>2</v>
      </c>
      <c r="B286" s="342">
        <v>6</v>
      </c>
      <c r="C286" s="342">
        <v>2</v>
      </c>
      <c r="D286" s="342">
        <v>1</v>
      </c>
      <c r="E286" s="342" t="s">
        <v>210</v>
      </c>
      <c r="F286" s="346" t="s">
        <v>274</v>
      </c>
      <c r="G286" s="27"/>
      <c r="H286" s="27"/>
      <c r="I286" s="27"/>
      <c r="J286" s="27"/>
      <c r="K286" s="27"/>
      <c r="L286" s="27"/>
      <c r="M286" s="27"/>
      <c r="N286" s="359">
        <f t="shared" si="157"/>
        <v>0</v>
      </c>
      <c r="O286" s="362">
        <f t="shared" ref="O286" si="161">IFERROR(N286/$N$18*100,"0.00")</f>
        <v>0</v>
      </c>
    </row>
    <row r="287" spans="1:15" ht="12.75" x14ac:dyDescent="0.2">
      <c r="A287" s="338">
        <v>2</v>
      </c>
      <c r="B287" s="339">
        <v>6</v>
      </c>
      <c r="C287" s="339">
        <v>2</v>
      </c>
      <c r="D287" s="339">
        <v>3</v>
      </c>
      <c r="E287" s="339"/>
      <c r="F287" s="347" t="s">
        <v>188</v>
      </c>
      <c r="G287" s="29">
        <f>+G288</f>
        <v>0</v>
      </c>
      <c r="H287" s="29">
        <f t="shared" ref="H287:M287" si="162">+H288+H289+H290+H291+H292+H293+H294</f>
        <v>0</v>
      </c>
      <c r="I287" s="29">
        <f>I288</f>
        <v>0</v>
      </c>
      <c r="J287" s="29">
        <f>J288</f>
        <v>0</v>
      </c>
      <c r="K287" s="29">
        <f>K288</f>
        <v>0</v>
      </c>
      <c r="L287" s="29">
        <f t="shared" si="162"/>
        <v>0</v>
      </c>
      <c r="M287" s="29">
        <f t="shared" si="162"/>
        <v>0</v>
      </c>
      <c r="N287" s="29">
        <f>N288</f>
        <v>0</v>
      </c>
      <c r="O287" s="54">
        <f>+O288+O289+O290+O291+O292+O293+O294</f>
        <v>4.8021393211595855</v>
      </c>
    </row>
    <row r="288" spans="1:15" ht="12.75" x14ac:dyDescent="0.2">
      <c r="A288" s="348">
        <v>2</v>
      </c>
      <c r="B288" s="342">
        <v>6</v>
      </c>
      <c r="C288" s="342">
        <v>2</v>
      </c>
      <c r="D288" s="342">
        <v>3</v>
      </c>
      <c r="E288" s="342" t="s">
        <v>210</v>
      </c>
      <c r="F288" s="346" t="s">
        <v>188</v>
      </c>
      <c r="G288" s="27"/>
      <c r="H288" s="27"/>
      <c r="I288" s="27"/>
      <c r="J288" s="27"/>
      <c r="K288" s="27"/>
      <c r="L288" s="27"/>
      <c r="M288" s="27"/>
      <c r="N288" s="359">
        <f t="shared" ref="N288:N295" si="163">SUBTOTAL(9,G288:M288)</f>
        <v>0</v>
      </c>
      <c r="O288" s="362">
        <f t="shared" ref="O288:O295" si="164">IFERROR(N288/$N$18*100,"0.00")</f>
        <v>0</v>
      </c>
    </row>
    <row r="289" spans="1:15" ht="12.75" x14ac:dyDescent="0.2">
      <c r="A289" s="338">
        <v>2</v>
      </c>
      <c r="B289" s="339">
        <v>6</v>
      </c>
      <c r="C289" s="339">
        <v>2</v>
      </c>
      <c r="D289" s="339">
        <v>4</v>
      </c>
      <c r="E289" s="339"/>
      <c r="F289" s="347" t="s">
        <v>1076</v>
      </c>
      <c r="G289" s="29">
        <f>+G290</f>
        <v>0</v>
      </c>
      <c r="H289" s="29">
        <f t="shared" ref="H289:O289" si="165">+H290</f>
        <v>0</v>
      </c>
      <c r="I289" s="29">
        <f t="shared" si="165"/>
        <v>0</v>
      </c>
      <c r="J289" s="29">
        <f t="shared" si="165"/>
        <v>0</v>
      </c>
      <c r="K289" s="29">
        <f t="shared" si="165"/>
        <v>0</v>
      </c>
      <c r="L289" s="29">
        <f t="shared" si="165"/>
        <v>0</v>
      </c>
      <c r="M289" s="29">
        <f t="shared" si="165"/>
        <v>0</v>
      </c>
      <c r="N289" s="29">
        <f t="shared" si="165"/>
        <v>0</v>
      </c>
      <c r="O289" s="54">
        <f t="shared" si="165"/>
        <v>0</v>
      </c>
    </row>
    <row r="290" spans="1:15" ht="12.75" x14ac:dyDescent="0.2">
      <c r="A290" s="348">
        <v>2</v>
      </c>
      <c r="B290" s="342">
        <v>6</v>
      </c>
      <c r="C290" s="342">
        <v>2</v>
      </c>
      <c r="D290" s="342">
        <v>4</v>
      </c>
      <c r="E290" s="342" t="s">
        <v>210</v>
      </c>
      <c r="F290" s="343" t="s">
        <v>1076</v>
      </c>
      <c r="G290" s="27"/>
      <c r="H290" s="27"/>
      <c r="I290" s="27"/>
      <c r="J290" s="27"/>
      <c r="K290" s="27"/>
      <c r="L290" s="27"/>
      <c r="M290" s="27"/>
      <c r="N290" s="359">
        <f t="shared" si="163"/>
        <v>0</v>
      </c>
      <c r="O290" s="362">
        <f t="shared" si="164"/>
        <v>0</v>
      </c>
    </row>
    <row r="291" spans="1:15" ht="12.75" x14ac:dyDescent="0.2">
      <c r="A291" s="335">
        <v>2</v>
      </c>
      <c r="B291" s="336">
        <v>6</v>
      </c>
      <c r="C291" s="336">
        <v>3</v>
      </c>
      <c r="D291" s="336"/>
      <c r="E291" s="336"/>
      <c r="F291" s="337" t="s">
        <v>189</v>
      </c>
      <c r="G291" s="32">
        <f>+G292+G294</f>
        <v>0</v>
      </c>
      <c r="H291" s="32">
        <f t="shared" ref="H291:O291" si="166">+H292+H294</f>
        <v>0</v>
      </c>
      <c r="I291" s="32">
        <f t="shared" si="166"/>
        <v>6302300.2599999998</v>
      </c>
      <c r="J291" s="32">
        <f t="shared" si="166"/>
        <v>5900893.7800000003</v>
      </c>
      <c r="K291" s="32">
        <f t="shared" si="166"/>
        <v>2700000</v>
      </c>
      <c r="L291" s="32">
        <f t="shared" si="166"/>
        <v>0</v>
      </c>
      <c r="M291" s="32">
        <f t="shared" si="166"/>
        <v>0</v>
      </c>
      <c r="N291" s="32">
        <f t="shared" si="166"/>
        <v>14903194.039999999</v>
      </c>
      <c r="O291" s="32">
        <f t="shared" si="166"/>
        <v>1.6007131070531952</v>
      </c>
    </row>
    <row r="292" spans="1:15" ht="12.75" x14ac:dyDescent="0.2">
      <c r="A292" s="350">
        <v>2</v>
      </c>
      <c r="B292" s="339">
        <v>6</v>
      </c>
      <c r="C292" s="339">
        <v>3</v>
      </c>
      <c r="D292" s="339">
        <v>1</v>
      </c>
      <c r="E292" s="339"/>
      <c r="F292" s="355" t="s">
        <v>190</v>
      </c>
      <c r="G292" s="29">
        <f>+G293</f>
        <v>0</v>
      </c>
      <c r="H292" s="29">
        <f t="shared" ref="H292:O292" si="167">+H293</f>
        <v>0</v>
      </c>
      <c r="I292" s="29">
        <f t="shared" si="167"/>
        <v>6302300.2599999998</v>
      </c>
      <c r="J292" s="29">
        <f t="shared" si="167"/>
        <v>5900893.7800000003</v>
      </c>
      <c r="K292" s="29">
        <f t="shared" si="167"/>
        <v>2700000</v>
      </c>
      <c r="L292" s="29">
        <f t="shared" si="167"/>
        <v>0</v>
      </c>
      <c r="M292" s="29">
        <f t="shared" si="167"/>
        <v>0</v>
      </c>
      <c r="N292" s="29">
        <f t="shared" si="167"/>
        <v>14903194.039999999</v>
      </c>
      <c r="O292" s="54">
        <f t="shared" si="167"/>
        <v>1.6007131070531952</v>
      </c>
    </row>
    <row r="293" spans="1:15" ht="12.75" x14ac:dyDescent="0.2">
      <c r="A293" s="341">
        <v>2</v>
      </c>
      <c r="B293" s="342">
        <v>6</v>
      </c>
      <c r="C293" s="342">
        <v>3</v>
      </c>
      <c r="D293" s="342">
        <v>1</v>
      </c>
      <c r="E293" s="342" t="s">
        <v>210</v>
      </c>
      <c r="F293" s="343" t="s">
        <v>190</v>
      </c>
      <c r="G293" s="27"/>
      <c r="H293" s="27"/>
      <c r="I293" s="27">
        <v>6302300.2599999998</v>
      </c>
      <c r="J293" s="27">
        <v>5900893.7800000003</v>
      </c>
      <c r="K293" s="27">
        <v>2700000</v>
      </c>
      <c r="L293" s="27"/>
      <c r="M293" s="27"/>
      <c r="N293" s="359">
        <f t="shared" si="163"/>
        <v>14903194.039999999</v>
      </c>
      <c r="O293" s="362">
        <f t="shared" si="164"/>
        <v>1.6007131070531952</v>
      </c>
    </row>
    <row r="294" spans="1:15" ht="12.75" x14ac:dyDescent="0.2">
      <c r="A294" s="338">
        <v>2</v>
      </c>
      <c r="B294" s="339">
        <v>6</v>
      </c>
      <c r="C294" s="339">
        <v>3</v>
      </c>
      <c r="D294" s="339">
        <v>2</v>
      </c>
      <c r="E294" s="339"/>
      <c r="F294" s="347" t="s">
        <v>191</v>
      </c>
      <c r="G294" s="29">
        <f>+G295</f>
        <v>0</v>
      </c>
      <c r="H294" s="29">
        <f t="shared" ref="H294:O294" si="168">+H295</f>
        <v>0</v>
      </c>
      <c r="I294" s="29">
        <f t="shared" si="168"/>
        <v>0</v>
      </c>
      <c r="J294" s="29">
        <f t="shared" si="168"/>
        <v>0</v>
      </c>
      <c r="K294" s="29">
        <f t="shared" si="168"/>
        <v>0</v>
      </c>
      <c r="L294" s="29">
        <f t="shared" si="168"/>
        <v>0</v>
      </c>
      <c r="M294" s="29">
        <f t="shared" si="168"/>
        <v>0</v>
      </c>
      <c r="N294" s="29">
        <f t="shared" si="168"/>
        <v>0</v>
      </c>
      <c r="O294" s="54">
        <f t="shared" si="168"/>
        <v>0</v>
      </c>
    </row>
    <row r="295" spans="1:15" ht="12.75" x14ac:dyDescent="0.2">
      <c r="A295" s="348">
        <v>2</v>
      </c>
      <c r="B295" s="342">
        <v>6</v>
      </c>
      <c r="C295" s="342">
        <v>3</v>
      </c>
      <c r="D295" s="342">
        <v>2</v>
      </c>
      <c r="E295" s="342" t="s">
        <v>210</v>
      </c>
      <c r="F295" s="346" t="s">
        <v>191</v>
      </c>
      <c r="G295" s="27"/>
      <c r="H295" s="27"/>
      <c r="I295" s="27"/>
      <c r="J295" s="27"/>
      <c r="K295" s="27"/>
      <c r="L295" s="27"/>
      <c r="M295" s="27"/>
      <c r="N295" s="359">
        <f t="shared" si="163"/>
        <v>0</v>
      </c>
      <c r="O295" s="362">
        <f t="shared" si="164"/>
        <v>0</v>
      </c>
    </row>
    <row r="296" spans="1:15" ht="12.75" x14ac:dyDescent="0.2">
      <c r="A296" s="335">
        <v>2</v>
      </c>
      <c r="B296" s="336">
        <v>6</v>
      </c>
      <c r="C296" s="336">
        <v>4</v>
      </c>
      <c r="D296" s="336"/>
      <c r="E296" s="336"/>
      <c r="F296" s="337" t="s">
        <v>192</v>
      </c>
      <c r="G296" s="32">
        <f>+G297+G299+G301</f>
        <v>0</v>
      </c>
      <c r="H296" s="32">
        <f t="shared" ref="H296:O296" si="169">+H297+H299+H301</f>
        <v>0</v>
      </c>
      <c r="I296" s="32">
        <f t="shared" si="169"/>
        <v>0</v>
      </c>
      <c r="J296" s="32">
        <f t="shared" si="169"/>
        <v>0</v>
      </c>
      <c r="K296" s="32">
        <f t="shared" si="169"/>
        <v>0</v>
      </c>
      <c r="L296" s="32">
        <f t="shared" si="169"/>
        <v>0</v>
      </c>
      <c r="M296" s="32">
        <f t="shared" si="169"/>
        <v>0</v>
      </c>
      <c r="N296" s="32">
        <f t="shared" si="169"/>
        <v>0</v>
      </c>
      <c r="O296" s="32">
        <f t="shared" si="169"/>
        <v>0</v>
      </c>
    </row>
    <row r="297" spans="1:15" ht="12.75" x14ac:dyDescent="0.2">
      <c r="A297" s="338">
        <v>2</v>
      </c>
      <c r="B297" s="339">
        <v>6</v>
      </c>
      <c r="C297" s="339">
        <v>4</v>
      </c>
      <c r="D297" s="339">
        <v>1</v>
      </c>
      <c r="E297" s="339"/>
      <c r="F297" s="347" t="s">
        <v>193</v>
      </c>
      <c r="G297" s="29">
        <f>+G298</f>
        <v>0</v>
      </c>
      <c r="H297" s="29">
        <f t="shared" ref="H297:O301" si="170">+H298</f>
        <v>0</v>
      </c>
      <c r="I297" s="29">
        <f t="shared" si="170"/>
        <v>0</v>
      </c>
      <c r="J297" s="29">
        <f t="shared" si="170"/>
        <v>0</v>
      </c>
      <c r="K297" s="29">
        <f t="shared" si="170"/>
        <v>0</v>
      </c>
      <c r="L297" s="29">
        <f t="shared" si="170"/>
        <v>0</v>
      </c>
      <c r="M297" s="29">
        <f t="shared" si="170"/>
        <v>0</v>
      </c>
      <c r="N297" s="29">
        <f t="shared" si="170"/>
        <v>0</v>
      </c>
      <c r="O297" s="54">
        <f t="shared" si="170"/>
        <v>0</v>
      </c>
    </row>
    <row r="298" spans="1:15" ht="12.75" x14ac:dyDescent="0.2">
      <c r="A298" s="348">
        <v>2</v>
      </c>
      <c r="B298" s="342">
        <v>6</v>
      </c>
      <c r="C298" s="342">
        <v>4</v>
      </c>
      <c r="D298" s="342">
        <v>1</v>
      </c>
      <c r="E298" s="342" t="s">
        <v>210</v>
      </c>
      <c r="F298" s="346" t="s">
        <v>193</v>
      </c>
      <c r="G298" s="27"/>
      <c r="H298" s="27"/>
      <c r="I298" s="27"/>
      <c r="J298" s="27"/>
      <c r="K298" s="27"/>
      <c r="L298" s="27"/>
      <c r="M298" s="27"/>
      <c r="N298" s="359">
        <f t="shared" ref="N298:N302" si="171">SUBTOTAL(9,G298:M298)</f>
        <v>0</v>
      </c>
      <c r="O298" s="362">
        <f t="shared" ref="O298:O328" si="172">IFERROR(N298/$N$18*100,"0.00")</f>
        <v>0</v>
      </c>
    </row>
    <row r="299" spans="1:15" ht="12.75" x14ac:dyDescent="0.2">
      <c r="A299" s="338">
        <v>2</v>
      </c>
      <c r="B299" s="339">
        <v>6</v>
      </c>
      <c r="C299" s="339">
        <v>4</v>
      </c>
      <c r="D299" s="339">
        <v>2</v>
      </c>
      <c r="E299" s="339"/>
      <c r="F299" s="347" t="s">
        <v>194</v>
      </c>
      <c r="G299" s="29">
        <f>+G300</f>
        <v>0</v>
      </c>
      <c r="H299" s="29">
        <f t="shared" ref="H299:M299" si="173">+H300</f>
        <v>0</v>
      </c>
      <c r="I299" s="29">
        <f t="shared" si="173"/>
        <v>0</v>
      </c>
      <c r="J299" s="29">
        <f t="shared" si="173"/>
        <v>0</v>
      </c>
      <c r="K299" s="29">
        <f t="shared" si="173"/>
        <v>0</v>
      </c>
      <c r="L299" s="29">
        <f t="shared" si="173"/>
        <v>0</v>
      </c>
      <c r="M299" s="29">
        <f t="shared" si="173"/>
        <v>0</v>
      </c>
      <c r="N299" s="29">
        <f t="shared" si="170"/>
        <v>0</v>
      </c>
      <c r="O299" s="54">
        <f t="shared" ref="O299" si="174">+O300</f>
        <v>0</v>
      </c>
    </row>
    <row r="300" spans="1:15" ht="12.75" x14ac:dyDescent="0.2">
      <c r="A300" s="348">
        <v>2</v>
      </c>
      <c r="B300" s="342">
        <v>6</v>
      </c>
      <c r="C300" s="342">
        <v>4</v>
      </c>
      <c r="D300" s="342">
        <v>2</v>
      </c>
      <c r="E300" s="342" t="s">
        <v>210</v>
      </c>
      <c r="F300" s="346" t="s">
        <v>194</v>
      </c>
      <c r="G300" s="27"/>
      <c r="H300" s="27"/>
      <c r="I300" s="27"/>
      <c r="J300" s="27"/>
      <c r="K300" s="27"/>
      <c r="L300" s="27"/>
      <c r="M300" s="27"/>
      <c r="N300" s="359">
        <f t="shared" si="171"/>
        <v>0</v>
      </c>
      <c r="O300" s="362">
        <f t="shared" si="172"/>
        <v>0</v>
      </c>
    </row>
    <row r="301" spans="1:15" ht="12.75" x14ac:dyDescent="0.2">
      <c r="A301" s="338">
        <v>2</v>
      </c>
      <c r="B301" s="339">
        <v>6</v>
      </c>
      <c r="C301" s="339">
        <v>4</v>
      </c>
      <c r="D301" s="339">
        <v>8</v>
      </c>
      <c r="E301" s="339"/>
      <c r="F301" s="347" t="s">
        <v>195</v>
      </c>
      <c r="G301" s="29">
        <f>+G302</f>
        <v>0</v>
      </c>
      <c r="H301" s="29">
        <f t="shared" ref="H301:M301" si="175">+H302</f>
        <v>0</v>
      </c>
      <c r="I301" s="29">
        <f t="shared" si="175"/>
        <v>0</v>
      </c>
      <c r="J301" s="29">
        <f t="shared" si="175"/>
        <v>0</v>
      </c>
      <c r="K301" s="29">
        <f t="shared" si="175"/>
        <v>0</v>
      </c>
      <c r="L301" s="29">
        <f t="shared" si="175"/>
        <v>0</v>
      </c>
      <c r="M301" s="29">
        <f t="shared" si="175"/>
        <v>0</v>
      </c>
      <c r="N301" s="29">
        <f t="shared" si="170"/>
        <v>0</v>
      </c>
      <c r="O301" s="54">
        <f t="shared" ref="O301" si="176">+O302</f>
        <v>0</v>
      </c>
    </row>
    <row r="302" spans="1:15" ht="12.75" x14ac:dyDescent="0.2">
      <c r="A302" s="348">
        <v>2</v>
      </c>
      <c r="B302" s="342">
        <v>6</v>
      </c>
      <c r="C302" s="342">
        <v>4</v>
      </c>
      <c r="D302" s="342">
        <v>8</v>
      </c>
      <c r="E302" s="342" t="s">
        <v>210</v>
      </c>
      <c r="F302" s="346" t="s">
        <v>195</v>
      </c>
      <c r="G302" s="27"/>
      <c r="H302" s="27"/>
      <c r="I302" s="27"/>
      <c r="J302" s="27"/>
      <c r="K302" s="27"/>
      <c r="L302" s="27"/>
      <c r="M302" s="27"/>
      <c r="N302" s="359">
        <f t="shared" si="171"/>
        <v>0</v>
      </c>
      <c r="O302" s="362">
        <f t="shared" si="172"/>
        <v>0</v>
      </c>
    </row>
    <row r="303" spans="1:15" ht="12.75" x14ac:dyDescent="0.2">
      <c r="A303" s="335">
        <v>2</v>
      </c>
      <c r="B303" s="336">
        <v>6</v>
      </c>
      <c r="C303" s="336">
        <v>5</v>
      </c>
      <c r="D303" s="336"/>
      <c r="E303" s="336"/>
      <c r="F303" s="337" t="s">
        <v>196</v>
      </c>
      <c r="G303" s="32">
        <f>+G304+G306+G308+G310</f>
        <v>0</v>
      </c>
      <c r="H303" s="32">
        <f t="shared" ref="H303:O303" si="177">+H304+H306+H308+H310</f>
        <v>0</v>
      </c>
      <c r="I303" s="32">
        <f t="shared" si="177"/>
        <v>0</v>
      </c>
      <c r="J303" s="32">
        <f t="shared" si="177"/>
        <v>0</v>
      </c>
      <c r="K303" s="32">
        <f t="shared" si="177"/>
        <v>0</v>
      </c>
      <c r="L303" s="32">
        <f t="shared" si="177"/>
        <v>0</v>
      </c>
      <c r="M303" s="32">
        <f t="shared" si="177"/>
        <v>1108000</v>
      </c>
      <c r="N303" s="32">
        <f>+N304+N306+N308+N310</f>
        <v>1108000</v>
      </c>
      <c r="O303" s="32">
        <f t="shared" si="177"/>
        <v>0.11900738310557088</v>
      </c>
    </row>
    <row r="304" spans="1:15" ht="12.75" x14ac:dyDescent="0.2">
      <c r="A304" s="338">
        <v>2</v>
      </c>
      <c r="B304" s="339">
        <v>6</v>
      </c>
      <c r="C304" s="339">
        <v>5</v>
      </c>
      <c r="D304" s="339">
        <v>2</v>
      </c>
      <c r="E304" s="339"/>
      <c r="F304" s="347" t="s">
        <v>197</v>
      </c>
      <c r="G304" s="29">
        <f>+G305</f>
        <v>0</v>
      </c>
      <c r="H304" s="29">
        <f t="shared" ref="H304:O304" si="178">+H305</f>
        <v>0</v>
      </c>
      <c r="I304" s="29">
        <f t="shared" si="178"/>
        <v>0</v>
      </c>
      <c r="J304" s="29">
        <f t="shared" si="178"/>
        <v>0</v>
      </c>
      <c r="K304" s="29">
        <f t="shared" si="178"/>
        <v>0</v>
      </c>
      <c r="L304" s="29">
        <f t="shared" si="178"/>
        <v>0</v>
      </c>
      <c r="M304" s="29">
        <f t="shared" si="178"/>
        <v>0</v>
      </c>
      <c r="N304" s="29">
        <f>+N305</f>
        <v>0</v>
      </c>
      <c r="O304" s="54">
        <f t="shared" si="178"/>
        <v>0</v>
      </c>
    </row>
    <row r="305" spans="1:15" ht="12.75" x14ac:dyDescent="0.2">
      <c r="A305" s="341">
        <v>2</v>
      </c>
      <c r="B305" s="342">
        <v>6</v>
      </c>
      <c r="C305" s="342">
        <v>5</v>
      </c>
      <c r="D305" s="342">
        <v>2</v>
      </c>
      <c r="E305" s="342" t="s">
        <v>210</v>
      </c>
      <c r="F305" s="346" t="s">
        <v>197</v>
      </c>
      <c r="G305" s="27"/>
      <c r="H305" s="27"/>
      <c r="I305" s="27"/>
      <c r="J305" s="27"/>
      <c r="K305" s="27"/>
      <c r="L305" s="27"/>
      <c r="M305" s="27"/>
      <c r="N305" s="359">
        <f t="shared" ref="N305" si="179">SUBTOTAL(9,G305:M305)</f>
        <v>0</v>
      </c>
      <c r="O305" s="362">
        <f t="shared" si="172"/>
        <v>0</v>
      </c>
    </row>
    <row r="306" spans="1:15" ht="12.75" x14ac:dyDescent="0.2">
      <c r="A306" s="338">
        <v>2</v>
      </c>
      <c r="B306" s="339">
        <v>6</v>
      </c>
      <c r="C306" s="339">
        <v>5</v>
      </c>
      <c r="D306" s="339">
        <v>4</v>
      </c>
      <c r="E306" s="339"/>
      <c r="F306" s="347" t="s">
        <v>1077</v>
      </c>
      <c r="G306" s="29">
        <f>+G307</f>
        <v>0</v>
      </c>
      <c r="H306" s="29">
        <f t="shared" ref="H306:O306" si="180">+H307</f>
        <v>0</v>
      </c>
      <c r="I306" s="29">
        <f t="shared" si="180"/>
        <v>0</v>
      </c>
      <c r="J306" s="29">
        <f t="shared" si="180"/>
        <v>0</v>
      </c>
      <c r="K306" s="29">
        <f t="shared" si="180"/>
        <v>0</v>
      </c>
      <c r="L306" s="29">
        <f t="shared" si="180"/>
        <v>0</v>
      </c>
      <c r="M306" s="29">
        <f t="shared" si="180"/>
        <v>608000</v>
      </c>
      <c r="N306" s="29">
        <f t="shared" si="180"/>
        <v>608000</v>
      </c>
      <c r="O306" s="54">
        <f t="shared" si="180"/>
        <v>6.5303690368399905E-2</v>
      </c>
    </row>
    <row r="307" spans="1:15" ht="12.75" x14ac:dyDescent="0.2">
      <c r="A307" s="341">
        <v>2</v>
      </c>
      <c r="B307" s="342">
        <v>6</v>
      </c>
      <c r="C307" s="342">
        <v>5</v>
      </c>
      <c r="D307" s="342">
        <v>4</v>
      </c>
      <c r="E307" s="342" t="s">
        <v>210</v>
      </c>
      <c r="F307" s="346" t="s">
        <v>1077</v>
      </c>
      <c r="G307" s="27"/>
      <c r="H307" s="27"/>
      <c r="I307" s="27"/>
      <c r="J307" s="27"/>
      <c r="K307" s="27"/>
      <c r="L307" s="27"/>
      <c r="M307" s="27">
        <v>608000</v>
      </c>
      <c r="N307" s="359">
        <f t="shared" ref="N307:N314" si="181">SUBTOTAL(9,G307:M307)</f>
        <v>608000</v>
      </c>
      <c r="O307" s="362">
        <f t="shared" si="172"/>
        <v>6.5303690368399905E-2</v>
      </c>
    </row>
    <row r="308" spans="1:15" ht="12.75" x14ac:dyDescent="0.2">
      <c r="A308" s="338">
        <v>2</v>
      </c>
      <c r="B308" s="339">
        <v>6</v>
      </c>
      <c r="C308" s="339">
        <v>5</v>
      </c>
      <c r="D308" s="339">
        <v>5</v>
      </c>
      <c r="E308" s="339"/>
      <c r="F308" s="347" t="s">
        <v>198</v>
      </c>
      <c r="G308" s="29">
        <f>+G309</f>
        <v>0</v>
      </c>
      <c r="H308" s="29">
        <f t="shared" ref="H308:O308" si="182">+H309</f>
        <v>0</v>
      </c>
      <c r="I308" s="29">
        <f t="shared" si="182"/>
        <v>0</v>
      </c>
      <c r="J308" s="29">
        <f t="shared" si="182"/>
        <v>0</v>
      </c>
      <c r="K308" s="29">
        <f t="shared" si="182"/>
        <v>0</v>
      </c>
      <c r="L308" s="29">
        <f t="shared" si="182"/>
        <v>0</v>
      </c>
      <c r="M308" s="29">
        <f t="shared" si="182"/>
        <v>500000</v>
      </c>
      <c r="N308" s="29">
        <f t="shared" si="182"/>
        <v>500000</v>
      </c>
      <c r="O308" s="54">
        <f t="shared" si="182"/>
        <v>5.3703692737170967E-2</v>
      </c>
    </row>
    <row r="309" spans="1:15" ht="12.75" x14ac:dyDescent="0.2">
      <c r="A309" s="341">
        <v>2</v>
      </c>
      <c r="B309" s="342">
        <v>6</v>
      </c>
      <c r="C309" s="342">
        <v>5</v>
      </c>
      <c r="D309" s="342">
        <v>5</v>
      </c>
      <c r="E309" s="342" t="s">
        <v>210</v>
      </c>
      <c r="F309" s="346" t="s">
        <v>198</v>
      </c>
      <c r="G309" s="27"/>
      <c r="H309" s="27"/>
      <c r="I309" s="27"/>
      <c r="J309" s="27"/>
      <c r="K309" s="27"/>
      <c r="L309" s="27"/>
      <c r="M309" s="27">
        <v>500000</v>
      </c>
      <c r="N309" s="359">
        <f t="shared" si="181"/>
        <v>500000</v>
      </c>
      <c r="O309" s="362">
        <f t="shared" si="172"/>
        <v>5.3703692737170967E-2</v>
      </c>
    </row>
    <row r="310" spans="1:15" ht="12.75" x14ac:dyDescent="0.2">
      <c r="A310" s="338">
        <v>2</v>
      </c>
      <c r="B310" s="339">
        <v>6</v>
      </c>
      <c r="C310" s="339">
        <v>5</v>
      </c>
      <c r="D310" s="339">
        <v>6</v>
      </c>
      <c r="E310" s="339"/>
      <c r="F310" s="347" t="s">
        <v>199</v>
      </c>
      <c r="G310" s="29">
        <f>+G311</f>
        <v>0</v>
      </c>
      <c r="H310" s="29">
        <f t="shared" ref="H310:O310" si="183">+H311</f>
        <v>0</v>
      </c>
      <c r="I310" s="29">
        <f t="shared" si="183"/>
        <v>0</v>
      </c>
      <c r="J310" s="29">
        <f t="shared" si="183"/>
        <v>0</v>
      </c>
      <c r="K310" s="29">
        <f t="shared" si="183"/>
        <v>0</v>
      </c>
      <c r="L310" s="29">
        <f t="shared" si="183"/>
        <v>0</v>
      </c>
      <c r="M310" s="29">
        <f t="shared" si="183"/>
        <v>0</v>
      </c>
      <c r="N310" s="29">
        <f t="shared" si="183"/>
        <v>0</v>
      </c>
      <c r="O310" s="54">
        <f t="shared" si="183"/>
        <v>0</v>
      </c>
    </row>
    <row r="311" spans="1:15" ht="12.75" x14ac:dyDescent="0.2">
      <c r="A311" s="341">
        <v>2</v>
      </c>
      <c r="B311" s="342">
        <v>6</v>
      </c>
      <c r="C311" s="342">
        <v>5</v>
      </c>
      <c r="D311" s="342">
        <v>6</v>
      </c>
      <c r="E311" s="342" t="s">
        <v>210</v>
      </c>
      <c r="F311" s="346" t="s">
        <v>199</v>
      </c>
      <c r="G311" s="27"/>
      <c r="H311" s="27"/>
      <c r="I311" s="27"/>
      <c r="J311" s="27"/>
      <c r="K311" s="27"/>
      <c r="L311" s="27"/>
      <c r="M311" s="27"/>
      <c r="N311" s="359">
        <f t="shared" si="181"/>
        <v>0</v>
      </c>
      <c r="O311" s="362">
        <f t="shared" si="172"/>
        <v>0</v>
      </c>
    </row>
    <row r="312" spans="1:15" ht="12.75" x14ac:dyDescent="0.2">
      <c r="A312" s="335">
        <v>2</v>
      </c>
      <c r="B312" s="336">
        <v>6</v>
      </c>
      <c r="C312" s="336">
        <v>6</v>
      </c>
      <c r="D312" s="336"/>
      <c r="E312" s="336"/>
      <c r="F312" s="337" t="s">
        <v>275</v>
      </c>
      <c r="G312" s="32">
        <f>+G313</f>
        <v>0</v>
      </c>
      <c r="H312" s="32">
        <f t="shared" ref="H312:O321" si="184">+H313</f>
        <v>0</v>
      </c>
      <c r="I312" s="32">
        <f t="shared" si="184"/>
        <v>0</v>
      </c>
      <c r="J312" s="32">
        <f t="shared" si="184"/>
        <v>0</v>
      </c>
      <c r="K312" s="32">
        <f t="shared" si="184"/>
        <v>0</v>
      </c>
      <c r="L312" s="32">
        <f t="shared" si="184"/>
        <v>0</v>
      </c>
      <c r="M312" s="32">
        <f t="shared" si="184"/>
        <v>300000</v>
      </c>
      <c r="N312" s="32">
        <f>+N313</f>
        <v>300000</v>
      </c>
      <c r="O312" s="52">
        <f t="shared" si="184"/>
        <v>3.2222215642302585E-2</v>
      </c>
    </row>
    <row r="313" spans="1:15" ht="12.75" x14ac:dyDescent="0.2">
      <c r="A313" s="338">
        <v>2</v>
      </c>
      <c r="B313" s="339">
        <v>6</v>
      </c>
      <c r="C313" s="339">
        <v>6</v>
      </c>
      <c r="D313" s="339">
        <v>1</v>
      </c>
      <c r="E313" s="339"/>
      <c r="F313" s="355" t="s">
        <v>276</v>
      </c>
      <c r="G313" s="30">
        <f>+G314</f>
        <v>0</v>
      </c>
      <c r="H313" s="30">
        <f t="shared" si="184"/>
        <v>0</v>
      </c>
      <c r="I313" s="30">
        <f t="shared" si="184"/>
        <v>0</v>
      </c>
      <c r="J313" s="30">
        <f t="shared" si="184"/>
        <v>0</v>
      </c>
      <c r="K313" s="30">
        <f t="shared" si="184"/>
        <v>0</v>
      </c>
      <c r="L313" s="30">
        <f t="shared" si="184"/>
        <v>0</v>
      </c>
      <c r="M313" s="30">
        <f t="shared" si="184"/>
        <v>300000</v>
      </c>
      <c r="N313" s="30">
        <f>+N314</f>
        <v>300000</v>
      </c>
      <c r="O313" s="54">
        <f t="shared" si="184"/>
        <v>3.2222215642302585E-2</v>
      </c>
    </row>
    <row r="314" spans="1:15" ht="12.75" x14ac:dyDescent="0.2">
      <c r="A314" s="341">
        <v>2</v>
      </c>
      <c r="B314" s="342">
        <v>6</v>
      </c>
      <c r="C314" s="342">
        <v>6</v>
      </c>
      <c r="D314" s="342">
        <v>1</v>
      </c>
      <c r="E314" s="342" t="s">
        <v>210</v>
      </c>
      <c r="F314" s="346" t="s">
        <v>276</v>
      </c>
      <c r="G314" s="27"/>
      <c r="H314" s="27"/>
      <c r="I314" s="27"/>
      <c r="J314" s="27"/>
      <c r="K314" s="27"/>
      <c r="L314" s="27"/>
      <c r="M314" s="27">
        <v>300000</v>
      </c>
      <c r="N314" s="360">
        <f t="shared" si="181"/>
        <v>300000</v>
      </c>
      <c r="O314" s="362">
        <f t="shared" si="172"/>
        <v>3.2222215642302585E-2</v>
      </c>
    </row>
    <row r="315" spans="1:15" ht="12.75" x14ac:dyDescent="0.2">
      <c r="A315" s="335">
        <v>2</v>
      </c>
      <c r="B315" s="336">
        <v>6</v>
      </c>
      <c r="C315" s="336">
        <v>8</v>
      </c>
      <c r="D315" s="336"/>
      <c r="E315" s="336"/>
      <c r="F315" s="337" t="s">
        <v>201</v>
      </c>
      <c r="G315" s="32">
        <f>+G316+G319+G321+G323</f>
        <v>0</v>
      </c>
      <c r="H315" s="32">
        <f t="shared" ref="H315:O315" si="185">+H316+H319+H321+H323</f>
        <v>0</v>
      </c>
      <c r="I315" s="32">
        <f t="shared" si="185"/>
        <v>0</v>
      </c>
      <c r="J315" s="32">
        <f t="shared" si="185"/>
        <v>0</v>
      </c>
      <c r="K315" s="32">
        <f t="shared" si="185"/>
        <v>0</v>
      </c>
      <c r="L315" s="32">
        <f t="shared" si="185"/>
        <v>0</v>
      </c>
      <c r="M315" s="32">
        <f t="shared" si="185"/>
        <v>250000</v>
      </c>
      <c r="N315" s="32">
        <f>+N316+N319+N321+N323</f>
        <v>250000</v>
      </c>
      <c r="O315" s="32">
        <f t="shared" si="185"/>
        <v>2.6851846368585484E-2</v>
      </c>
    </row>
    <row r="316" spans="1:15" ht="12.75" x14ac:dyDescent="0.2">
      <c r="A316" s="338">
        <v>2</v>
      </c>
      <c r="B316" s="339">
        <v>6</v>
      </c>
      <c r="C316" s="339">
        <v>8</v>
      </c>
      <c r="D316" s="339">
        <v>3</v>
      </c>
      <c r="E316" s="339"/>
      <c r="F316" s="347" t="s">
        <v>202</v>
      </c>
      <c r="G316" s="29">
        <f>+G317+G318</f>
        <v>0</v>
      </c>
      <c r="H316" s="29">
        <f t="shared" ref="H316:O316" si="186">+H317+H318</f>
        <v>0</v>
      </c>
      <c r="I316" s="29">
        <f t="shared" si="186"/>
        <v>0</v>
      </c>
      <c r="J316" s="29">
        <f t="shared" si="186"/>
        <v>0</v>
      </c>
      <c r="K316" s="29">
        <f t="shared" si="186"/>
        <v>0</v>
      </c>
      <c r="L316" s="29">
        <f t="shared" si="186"/>
        <v>0</v>
      </c>
      <c r="M316" s="29">
        <f t="shared" si="186"/>
        <v>0</v>
      </c>
      <c r="N316" s="29">
        <f t="shared" si="186"/>
        <v>0</v>
      </c>
      <c r="O316" s="54">
        <f t="shared" si="186"/>
        <v>0</v>
      </c>
    </row>
    <row r="317" spans="1:15" ht="12.75" x14ac:dyDescent="0.2">
      <c r="A317" s="348">
        <v>2</v>
      </c>
      <c r="B317" s="342">
        <v>6</v>
      </c>
      <c r="C317" s="342">
        <v>8</v>
      </c>
      <c r="D317" s="342">
        <v>3</v>
      </c>
      <c r="E317" s="342" t="s">
        <v>210</v>
      </c>
      <c r="F317" s="346" t="s">
        <v>203</v>
      </c>
      <c r="G317" s="27"/>
      <c r="H317" s="27"/>
      <c r="I317" s="27"/>
      <c r="J317" s="27"/>
      <c r="K317" s="27"/>
      <c r="L317" s="27"/>
      <c r="M317" s="27"/>
      <c r="N317" s="359">
        <f t="shared" ref="N317" si="187">SUBTOTAL(9,G317:M317)</f>
        <v>0</v>
      </c>
      <c r="O317" s="362">
        <f>IFERROR(N317/$N$18*100,"0.00")</f>
        <v>0</v>
      </c>
    </row>
    <row r="318" spans="1:15" ht="12.75" x14ac:dyDescent="0.2">
      <c r="A318" s="348">
        <v>2</v>
      </c>
      <c r="B318" s="342">
        <v>6</v>
      </c>
      <c r="C318" s="342">
        <v>8</v>
      </c>
      <c r="D318" s="342">
        <v>3</v>
      </c>
      <c r="E318" s="342" t="s">
        <v>211</v>
      </c>
      <c r="F318" s="346" t="s">
        <v>204</v>
      </c>
      <c r="G318" s="27"/>
      <c r="H318" s="27"/>
      <c r="I318" s="27"/>
      <c r="J318" s="27"/>
      <c r="K318" s="27"/>
      <c r="L318" s="27"/>
      <c r="M318" s="27"/>
      <c r="N318" s="359">
        <f>SUBTOTAL(9,G318:M318)</f>
        <v>0</v>
      </c>
      <c r="O318" s="362">
        <f t="shared" si="172"/>
        <v>0</v>
      </c>
    </row>
    <row r="319" spans="1:15" ht="12.75" x14ac:dyDescent="0.2">
      <c r="A319" s="338">
        <v>2</v>
      </c>
      <c r="B319" s="339">
        <v>6</v>
      </c>
      <c r="C319" s="339">
        <v>8</v>
      </c>
      <c r="D319" s="339">
        <v>5</v>
      </c>
      <c r="E319" s="339"/>
      <c r="F319" s="347" t="s">
        <v>205</v>
      </c>
      <c r="G319" s="29">
        <f>+G320</f>
        <v>0</v>
      </c>
      <c r="H319" s="29">
        <f t="shared" ref="H319:M319" si="188">+H320</f>
        <v>0</v>
      </c>
      <c r="I319" s="29">
        <f t="shared" si="188"/>
        <v>0</v>
      </c>
      <c r="J319" s="29">
        <f t="shared" si="188"/>
        <v>0</v>
      </c>
      <c r="K319" s="29">
        <f t="shared" si="188"/>
        <v>0</v>
      </c>
      <c r="L319" s="29">
        <f t="shared" si="188"/>
        <v>0</v>
      </c>
      <c r="M319" s="29">
        <f t="shared" si="188"/>
        <v>0</v>
      </c>
      <c r="N319" s="30">
        <f t="shared" si="184"/>
        <v>0</v>
      </c>
      <c r="O319" s="54">
        <f t="shared" si="172"/>
        <v>0</v>
      </c>
    </row>
    <row r="320" spans="1:15" ht="12.75" x14ac:dyDescent="0.2">
      <c r="A320" s="348">
        <v>2</v>
      </c>
      <c r="B320" s="342">
        <v>6</v>
      </c>
      <c r="C320" s="342">
        <v>8</v>
      </c>
      <c r="D320" s="342">
        <v>5</v>
      </c>
      <c r="E320" s="342" t="s">
        <v>210</v>
      </c>
      <c r="F320" s="346" t="s">
        <v>205</v>
      </c>
      <c r="G320" s="27"/>
      <c r="H320" s="27"/>
      <c r="I320" s="27"/>
      <c r="J320" s="27"/>
      <c r="K320" s="27"/>
      <c r="L320" s="27"/>
      <c r="M320" s="27"/>
      <c r="N320" s="360">
        <f>SUBTOTAL(9,G320:M320)</f>
        <v>0</v>
      </c>
      <c r="O320" s="362">
        <f t="shared" si="172"/>
        <v>0</v>
      </c>
    </row>
    <row r="321" spans="1:15" ht="12.75" x14ac:dyDescent="0.2">
      <c r="A321" s="338">
        <v>2</v>
      </c>
      <c r="B321" s="339">
        <v>6</v>
      </c>
      <c r="C321" s="339">
        <v>8</v>
      </c>
      <c r="D321" s="339">
        <v>8</v>
      </c>
      <c r="E321" s="339"/>
      <c r="F321" s="355" t="s">
        <v>206</v>
      </c>
      <c r="G321" s="29">
        <f>+G322</f>
        <v>0</v>
      </c>
      <c r="H321" s="29">
        <f t="shared" ref="H321:M321" si="189">+H322</f>
        <v>0</v>
      </c>
      <c r="I321" s="29">
        <f t="shared" si="189"/>
        <v>0</v>
      </c>
      <c r="J321" s="29">
        <f t="shared" si="189"/>
        <v>0</v>
      </c>
      <c r="K321" s="29">
        <f t="shared" si="189"/>
        <v>0</v>
      </c>
      <c r="L321" s="29">
        <f t="shared" si="189"/>
        <v>0</v>
      </c>
      <c r="M321" s="29">
        <f t="shared" si="189"/>
        <v>0</v>
      </c>
      <c r="N321" s="30">
        <f t="shared" si="184"/>
        <v>0</v>
      </c>
      <c r="O321" s="54">
        <f t="shared" si="172"/>
        <v>0</v>
      </c>
    </row>
    <row r="322" spans="1:15" ht="12.75" x14ac:dyDescent="0.2">
      <c r="A322" s="348">
        <v>2</v>
      </c>
      <c r="B322" s="342">
        <v>6</v>
      </c>
      <c r="C322" s="342">
        <v>8</v>
      </c>
      <c r="D322" s="342">
        <v>8</v>
      </c>
      <c r="E322" s="342" t="s">
        <v>210</v>
      </c>
      <c r="F322" s="346" t="s">
        <v>1078</v>
      </c>
      <c r="G322" s="27"/>
      <c r="H322" s="27"/>
      <c r="I322" s="27"/>
      <c r="J322" s="27"/>
      <c r="K322" s="27"/>
      <c r="L322" s="27"/>
      <c r="M322" s="27"/>
      <c r="N322" s="359">
        <f>SUBTOTAL(9,G322:M322)</f>
        <v>0</v>
      </c>
      <c r="O322" s="362">
        <f t="shared" si="172"/>
        <v>0</v>
      </c>
    </row>
    <row r="323" spans="1:15" ht="12.75" x14ac:dyDescent="0.2">
      <c r="A323" s="338">
        <v>2</v>
      </c>
      <c r="B323" s="339">
        <v>6</v>
      </c>
      <c r="C323" s="339">
        <v>8</v>
      </c>
      <c r="D323" s="339">
        <v>9</v>
      </c>
      <c r="E323" s="339"/>
      <c r="F323" s="355" t="s">
        <v>207</v>
      </c>
      <c r="G323" s="29">
        <f>+G324</f>
        <v>0</v>
      </c>
      <c r="H323" s="29">
        <f t="shared" ref="H323:M323" si="190">+H324</f>
        <v>0</v>
      </c>
      <c r="I323" s="29">
        <f t="shared" si="190"/>
        <v>0</v>
      </c>
      <c r="J323" s="29">
        <f t="shared" si="190"/>
        <v>0</v>
      </c>
      <c r="K323" s="29">
        <f t="shared" si="190"/>
        <v>0</v>
      </c>
      <c r="L323" s="29">
        <f t="shared" si="190"/>
        <v>0</v>
      </c>
      <c r="M323" s="29">
        <f t="shared" si="190"/>
        <v>250000</v>
      </c>
      <c r="N323" s="29">
        <f>+N324</f>
        <v>250000</v>
      </c>
      <c r="O323" s="362">
        <f t="shared" si="172"/>
        <v>2.6851846368585484E-2</v>
      </c>
    </row>
    <row r="324" spans="1:15" ht="12.75" x14ac:dyDescent="0.2">
      <c r="A324" s="348">
        <v>2</v>
      </c>
      <c r="B324" s="342">
        <v>6</v>
      </c>
      <c r="C324" s="342">
        <v>8</v>
      </c>
      <c r="D324" s="342">
        <v>9</v>
      </c>
      <c r="E324" s="342" t="s">
        <v>210</v>
      </c>
      <c r="F324" s="346" t="s">
        <v>207</v>
      </c>
      <c r="G324" s="27"/>
      <c r="H324" s="27"/>
      <c r="I324" s="27"/>
      <c r="J324" s="27"/>
      <c r="K324" s="27"/>
      <c r="L324" s="27"/>
      <c r="M324" s="27">
        <v>250000</v>
      </c>
      <c r="N324" s="359">
        <f>SUBTOTAL(9,G324:M324)</f>
        <v>250000</v>
      </c>
      <c r="O324" s="362">
        <f t="shared" si="172"/>
        <v>2.6851846368585484E-2</v>
      </c>
    </row>
    <row r="325" spans="1:15" ht="12.75" x14ac:dyDescent="0.2">
      <c r="A325" s="331">
        <v>2</v>
      </c>
      <c r="B325" s="332">
        <v>7</v>
      </c>
      <c r="C325" s="333"/>
      <c r="D325" s="333"/>
      <c r="E325" s="333"/>
      <c r="F325" s="334" t="s">
        <v>183</v>
      </c>
      <c r="G325" s="33">
        <f>+G326</f>
        <v>0</v>
      </c>
      <c r="H325" s="33">
        <f t="shared" ref="H325:O327" si="191">+H326</f>
        <v>0</v>
      </c>
      <c r="I325" s="33">
        <f t="shared" si="191"/>
        <v>0</v>
      </c>
      <c r="J325" s="33">
        <f t="shared" si="191"/>
        <v>0</v>
      </c>
      <c r="K325" s="33">
        <f t="shared" si="191"/>
        <v>0</v>
      </c>
      <c r="L325" s="33">
        <f t="shared" si="191"/>
        <v>0</v>
      </c>
      <c r="M325" s="33">
        <f t="shared" si="191"/>
        <v>0</v>
      </c>
      <c r="N325" s="33">
        <f t="shared" si="191"/>
        <v>0</v>
      </c>
      <c r="O325" s="51">
        <f t="shared" si="191"/>
        <v>0</v>
      </c>
    </row>
    <row r="326" spans="1:15" ht="12.75" x14ac:dyDescent="0.2">
      <c r="A326" s="335">
        <v>2</v>
      </c>
      <c r="B326" s="336">
        <v>7</v>
      </c>
      <c r="C326" s="336">
        <v>1</v>
      </c>
      <c r="D326" s="336"/>
      <c r="E326" s="336"/>
      <c r="F326" s="337" t="s">
        <v>208</v>
      </c>
      <c r="G326" s="32">
        <f>+G327</f>
        <v>0</v>
      </c>
      <c r="H326" s="32">
        <f t="shared" si="191"/>
        <v>0</v>
      </c>
      <c r="I326" s="32">
        <f t="shared" si="191"/>
        <v>0</v>
      </c>
      <c r="J326" s="32">
        <f t="shared" si="191"/>
        <v>0</v>
      </c>
      <c r="K326" s="32">
        <f t="shared" si="191"/>
        <v>0</v>
      </c>
      <c r="L326" s="32">
        <f t="shared" si="191"/>
        <v>0</v>
      </c>
      <c r="M326" s="32">
        <f t="shared" si="191"/>
        <v>0</v>
      </c>
      <c r="N326" s="32">
        <f t="shared" si="191"/>
        <v>0</v>
      </c>
      <c r="O326" s="54">
        <f t="shared" si="191"/>
        <v>0</v>
      </c>
    </row>
    <row r="327" spans="1:15" ht="12.75" x14ac:dyDescent="0.2">
      <c r="A327" s="338">
        <v>2</v>
      </c>
      <c r="B327" s="339">
        <v>7</v>
      </c>
      <c r="C327" s="339">
        <v>1</v>
      </c>
      <c r="D327" s="339">
        <v>2</v>
      </c>
      <c r="E327" s="339"/>
      <c r="F327" s="347" t="s">
        <v>209</v>
      </c>
      <c r="G327" s="29">
        <f>+G328</f>
        <v>0</v>
      </c>
      <c r="H327" s="29">
        <f t="shared" si="191"/>
        <v>0</v>
      </c>
      <c r="I327" s="29">
        <f t="shared" si="191"/>
        <v>0</v>
      </c>
      <c r="J327" s="29">
        <f t="shared" si="191"/>
        <v>0</v>
      </c>
      <c r="K327" s="29">
        <f t="shared" si="191"/>
        <v>0</v>
      </c>
      <c r="L327" s="29">
        <f t="shared" si="191"/>
        <v>0</v>
      </c>
      <c r="M327" s="29">
        <f t="shared" si="191"/>
        <v>0</v>
      </c>
      <c r="N327" s="29">
        <f t="shared" si="191"/>
        <v>0</v>
      </c>
      <c r="O327" s="54">
        <f t="shared" si="191"/>
        <v>0</v>
      </c>
    </row>
    <row r="328" spans="1:15" ht="12.75" x14ac:dyDescent="0.2">
      <c r="A328" s="356">
        <v>2</v>
      </c>
      <c r="B328" s="357">
        <v>7</v>
      </c>
      <c r="C328" s="357">
        <v>1</v>
      </c>
      <c r="D328" s="357">
        <v>2</v>
      </c>
      <c r="E328" s="357" t="s">
        <v>210</v>
      </c>
      <c r="F328" s="358" t="s">
        <v>209</v>
      </c>
      <c r="G328" s="401"/>
      <c r="H328" s="401"/>
      <c r="I328" s="401"/>
      <c r="J328" s="401"/>
      <c r="K328" s="401"/>
      <c r="L328" s="401"/>
      <c r="M328" s="401"/>
      <c r="N328" s="398">
        <f t="shared" ref="N328" si="192">SUBTOTAL(9,G328:M328)</f>
        <v>0</v>
      </c>
      <c r="O328" s="399">
        <f t="shared" si="172"/>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619"/>
  <sheetViews>
    <sheetView showGridLines="0" topLeftCell="A4" zoomScaleNormal="100" workbookViewId="0">
      <selection activeCell="A5" sqref="A5:K5"/>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42578125" style="63"/>
    <col min="13" max="13" width="13.7109375" style="63" bestFit="1" customWidth="1"/>
    <col min="14" max="58" width="11.42578125" style="63"/>
    <col min="59" max="16384" width="11.42578125" style="1"/>
  </cols>
  <sheetData>
    <row r="1" spans="1:11" ht="15.75" customHeight="1" x14ac:dyDescent="0.2">
      <c r="A1" s="462">
        <f>+PPNE1!B1</f>
        <v>0</v>
      </c>
      <c r="B1" s="463"/>
      <c r="C1" s="463"/>
      <c r="D1" s="463"/>
      <c r="E1" s="463"/>
      <c r="F1" s="463"/>
      <c r="G1" s="463"/>
      <c r="H1" s="463"/>
      <c r="I1" s="463"/>
      <c r="J1" s="463"/>
      <c r="K1" s="464"/>
    </row>
    <row r="2" spans="1:11" ht="15.75" customHeight="1" x14ac:dyDescent="0.25">
      <c r="A2" s="465" t="s">
        <v>278</v>
      </c>
      <c r="B2" s="445"/>
      <c r="C2" s="445"/>
      <c r="D2" s="445"/>
      <c r="E2" s="445"/>
      <c r="F2" s="445"/>
      <c r="G2" s="445"/>
      <c r="H2" s="445"/>
      <c r="I2" s="445"/>
      <c r="J2" s="445"/>
      <c r="K2" s="466"/>
    </row>
    <row r="3" spans="1:11" ht="15.75" customHeight="1" x14ac:dyDescent="0.25">
      <c r="A3" s="467" t="s">
        <v>279</v>
      </c>
      <c r="B3" s="447"/>
      <c r="C3" s="447"/>
      <c r="D3" s="447"/>
      <c r="E3" s="447"/>
      <c r="F3" s="447"/>
      <c r="G3" s="447"/>
      <c r="H3" s="447"/>
      <c r="I3" s="447"/>
      <c r="J3" s="447"/>
      <c r="K3" s="468"/>
    </row>
    <row r="4" spans="1:11" ht="15.75" customHeight="1" x14ac:dyDescent="0.2">
      <c r="A4" s="448" t="s">
        <v>219</v>
      </c>
      <c r="B4" s="449"/>
      <c r="C4" s="449"/>
      <c r="D4" s="449"/>
      <c r="E4" s="449"/>
      <c r="F4" s="449"/>
      <c r="G4" s="449"/>
      <c r="H4" s="449"/>
      <c r="I4" s="449"/>
      <c r="J4" s="449"/>
      <c r="K4" s="469"/>
    </row>
    <row r="5" spans="1:11" ht="15.75" customHeight="1" x14ac:dyDescent="0.2">
      <c r="A5" s="448">
        <f>+PPNE1!C5</f>
        <v>2023</v>
      </c>
      <c r="B5" s="449"/>
      <c r="C5" s="449"/>
      <c r="D5" s="449"/>
      <c r="E5" s="449"/>
      <c r="F5" s="449"/>
      <c r="G5" s="449"/>
      <c r="H5" s="449"/>
      <c r="I5" s="449"/>
      <c r="J5" s="449"/>
      <c r="K5" s="469"/>
    </row>
    <row r="6" spans="1:11" ht="15.75" customHeight="1" x14ac:dyDescent="0.2">
      <c r="A6" s="15" t="s">
        <v>222</v>
      </c>
      <c r="B6" s="5"/>
      <c r="C6" s="5"/>
      <c r="D6" s="5"/>
      <c r="E6" s="5"/>
      <c r="F6" s="450" t="str">
        <f>+PPNE1!B6</f>
        <v>Metropolitano</v>
      </c>
      <c r="G6" s="450"/>
      <c r="H6" s="450"/>
      <c r="I6" s="450"/>
      <c r="J6" s="450"/>
      <c r="K6" s="452"/>
    </row>
    <row r="7" spans="1:11" ht="15.75" customHeight="1" x14ac:dyDescent="0.2">
      <c r="A7" s="18" t="s">
        <v>221</v>
      </c>
      <c r="B7" s="19"/>
      <c r="C7" s="19"/>
      <c r="D7" s="16"/>
      <c r="E7" s="19"/>
      <c r="F7" s="453" t="str">
        <f>+PPNE1!B7</f>
        <v xml:space="preserve">Hospital Universitario Maternidad Nuestra Señora de la Altagacia </v>
      </c>
      <c r="G7" s="453"/>
      <c r="H7" s="453"/>
      <c r="I7" s="453"/>
      <c r="J7" s="453"/>
      <c r="K7" s="454"/>
    </row>
    <row r="8" spans="1:11" ht="15.75" customHeight="1" x14ac:dyDescent="0.2">
      <c r="A8" s="22" t="s">
        <v>54</v>
      </c>
      <c r="B8" s="23"/>
      <c r="C8" s="23"/>
      <c r="D8" s="23"/>
      <c r="E8" s="23"/>
      <c r="F8" s="23"/>
      <c r="G8" s="23"/>
      <c r="H8" s="23"/>
      <c r="I8" s="23"/>
      <c r="J8" s="23"/>
      <c r="K8" s="24"/>
    </row>
    <row r="9" spans="1:11" ht="13.5" x14ac:dyDescent="0.25">
      <c r="A9" s="42" t="s">
        <v>220</v>
      </c>
      <c r="B9" s="3"/>
      <c r="C9" s="3"/>
      <c r="D9" s="3"/>
      <c r="E9" s="43"/>
      <c r="F9" s="44"/>
      <c r="G9" s="59">
        <f>+PPNE3!F16</f>
        <v>78840650</v>
      </c>
      <c r="H9" s="41"/>
      <c r="I9" s="41"/>
      <c r="J9" s="41"/>
      <c r="K9" s="45"/>
    </row>
    <row r="10" spans="1:11" ht="13.5" x14ac:dyDescent="0.25">
      <c r="A10" s="42" t="s">
        <v>48</v>
      </c>
      <c r="B10" s="3"/>
      <c r="C10" s="3"/>
      <c r="D10" s="3"/>
      <c r="E10" s="43"/>
      <c r="F10" s="44"/>
      <c r="G10" s="59">
        <f>+PPNE3!F25</f>
        <v>136335646.05000001</v>
      </c>
      <c r="H10" s="41"/>
      <c r="I10" s="41"/>
      <c r="J10" s="41"/>
      <c r="K10" s="45"/>
    </row>
    <row r="11" spans="1:11" ht="13.5" x14ac:dyDescent="0.25">
      <c r="A11" s="42" t="s">
        <v>295</v>
      </c>
      <c r="B11" s="3"/>
      <c r="C11" s="3"/>
      <c r="D11" s="3"/>
      <c r="E11" s="43"/>
      <c r="F11" s="44"/>
      <c r="G11" s="59">
        <f>+PPNE3!F15</f>
        <v>680858376.83000004</v>
      </c>
      <c r="H11" s="41"/>
      <c r="I11" s="41"/>
      <c r="J11" s="41"/>
      <c r="K11" s="45"/>
    </row>
    <row r="12" spans="1:11" ht="13.5" x14ac:dyDescent="0.25">
      <c r="A12" s="42" t="s">
        <v>49</v>
      </c>
      <c r="B12" s="3"/>
      <c r="C12" s="3"/>
      <c r="D12" s="3"/>
      <c r="E12" s="43"/>
      <c r="F12" s="44"/>
      <c r="G12" s="59">
        <f>+PPNE3!F9+PPNE3!F17+PPNE3!F21+PPNE3!F22</f>
        <v>35000000</v>
      </c>
      <c r="H12" s="41"/>
      <c r="I12" s="41"/>
      <c r="J12" s="41"/>
      <c r="K12" s="45"/>
    </row>
    <row r="13" spans="1:11" ht="13.5" x14ac:dyDescent="0.25">
      <c r="A13" s="46" t="s">
        <v>60</v>
      </c>
      <c r="B13" s="3"/>
      <c r="C13" s="3"/>
      <c r="D13" s="3"/>
      <c r="E13" s="43"/>
      <c r="F13" s="44"/>
      <c r="G13" s="60">
        <f>+PPNE3!F18</f>
        <v>0</v>
      </c>
      <c r="H13" s="41"/>
      <c r="I13" s="41"/>
      <c r="J13" s="41"/>
      <c r="K13" s="45"/>
    </row>
    <row r="14" spans="1:11" ht="14.25" thickBot="1" x14ac:dyDescent="0.3">
      <c r="A14" s="34" t="s">
        <v>71</v>
      </c>
      <c r="B14" s="35"/>
      <c r="C14" s="35"/>
      <c r="D14" s="35"/>
      <c r="E14" s="36"/>
      <c r="F14" s="37"/>
      <c r="G14" s="38">
        <f>SUM(G9:G13)</f>
        <v>931034672.88000011</v>
      </c>
      <c r="H14" s="39"/>
      <c r="I14" s="39"/>
      <c r="J14" s="39"/>
      <c r="K14" s="40"/>
    </row>
    <row r="15" spans="1:11" ht="15.75" customHeight="1" thickTop="1" x14ac:dyDescent="0.2">
      <c r="A15" s="25" t="s">
        <v>56</v>
      </c>
      <c r="B15" s="20"/>
      <c r="C15" s="20"/>
      <c r="D15" s="20"/>
      <c r="E15" s="20"/>
      <c r="F15" s="20"/>
      <c r="G15" s="20"/>
      <c r="H15" s="20"/>
      <c r="I15" s="20"/>
      <c r="J15" s="20"/>
      <c r="K15" s="26"/>
    </row>
    <row r="16" spans="1:11" ht="19.5" customHeight="1" x14ac:dyDescent="0.2">
      <c r="A16" s="451" t="s">
        <v>72</v>
      </c>
      <c r="B16" s="451" t="s">
        <v>57</v>
      </c>
      <c r="C16" s="451" t="s">
        <v>4</v>
      </c>
      <c r="D16" s="451" t="s">
        <v>58</v>
      </c>
      <c r="E16" s="451" t="s">
        <v>27</v>
      </c>
      <c r="F16" s="456" t="s">
        <v>62</v>
      </c>
      <c r="G16" s="455" t="s">
        <v>59</v>
      </c>
      <c r="H16" s="455" t="s">
        <v>40</v>
      </c>
      <c r="I16" s="455" t="s">
        <v>296</v>
      </c>
      <c r="J16" s="458" t="s">
        <v>239</v>
      </c>
      <c r="K16" s="458" t="s">
        <v>26</v>
      </c>
    </row>
    <row r="17" spans="1:13" ht="44.25" customHeight="1" x14ac:dyDescent="0.2">
      <c r="A17" s="451"/>
      <c r="B17" s="451"/>
      <c r="C17" s="451"/>
      <c r="D17" s="451"/>
      <c r="E17" s="451"/>
      <c r="F17" s="457"/>
      <c r="G17" s="455"/>
      <c r="H17" s="455"/>
      <c r="I17" s="455"/>
      <c r="J17" s="459"/>
      <c r="K17" s="459"/>
    </row>
    <row r="18" spans="1:13" ht="12.75" x14ac:dyDescent="0.2">
      <c r="A18" s="363">
        <v>2</v>
      </c>
      <c r="B18" s="364"/>
      <c r="C18" s="364"/>
      <c r="D18" s="364"/>
      <c r="E18" s="364"/>
      <c r="F18" s="365" t="s">
        <v>10</v>
      </c>
      <c r="G18" s="366">
        <f>+G19+G67+G170+G254+G270+G323</f>
        <v>78840650</v>
      </c>
      <c r="H18" s="366">
        <f t="shared" ref="H18:J18" si="0">+H19+H67+H170+H254+H270+H323</f>
        <v>171335646.05000001</v>
      </c>
      <c r="I18" s="366">
        <f t="shared" si="0"/>
        <v>680858376.83000004</v>
      </c>
      <c r="J18" s="366">
        <f t="shared" si="0"/>
        <v>931034672.88000011</v>
      </c>
      <c r="K18" s="366">
        <f>+K19+K67+K170+K254+K270+K323</f>
        <v>99.970918591123734</v>
      </c>
    </row>
    <row r="19" spans="1:13" ht="12.75" x14ac:dyDescent="0.2">
      <c r="A19" s="367">
        <v>2</v>
      </c>
      <c r="B19" s="368">
        <v>1</v>
      </c>
      <c r="C19" s="368"/>
      <c r="D19" s="368"/>
      <c r="E19" s="368"/>
      <c r="F19" s="369" t="s">
        <v>240</v>
      </c>
      <c r="G19" s="370">
        <f>+G20+G42+G54+G58</f>
        <v>0</v>
      </c>
      <c r="H19" s="370">
        <f t="shared" ref="H19:J19" si="1">+H20+H42+H54+H58</f>
        <v>25459720.280000001</v>
      </c>
      <c r="I19" s="370">
        <f t="shared" si="1"/>
        <v>680858376.83000004</v>
      </c>
      <c r="J19" s="370">
        <f t="shared" si="1"/>
        <v>706318097.11000001</v>
      </c>
      <c r="K19" s="51">
        <f>+K20+K47+K63+K70+K78</f>
        <v>75.834698714921174</v>
      </c>
      <c r="M19" s="407"/>
    </row>
    <row r="20" spans="1:13" ht="12.75" x14ac:dyDescent="0.2">
      <c r="A20" s="371">
        <v>2</v>
      </c>
      <c r="B20" s="372">
        <v>1</v>
      </c>
      <c r="C20" s="372">
        <v>1</v>
      </c>
      <c r="D20" s="372"/>
      <c r="E20" s="372"/>
      <c r="F20" s="373" t="s">
        <v>73</v>
      </c>
      <c r="G20" s="374">
        <f>+G21+G26+G33+G35+G37</f>
        <v>0</v>
      </c>
      <c r="H20" s="374">
        <f t="shared" ref="H20:J20" si="2">+H21+H26+H33+H35+H37</f>
        <v>14562612</v>
      </c>
      <c r="I20" s="374">
        <f t="shared" si="2"/>
        <v>680858376.83000004</v>
      </c>
      <c r="J20" s="374">
        <f t="shared" si="2"/>
        <v>695420988.83000004</v>
      </c>
      <c r="K20" s="52">
        <f>+K21+K28+K36+K38+K40+K45</f>
        <v>75.704003260128289</v>
      </c>
      <c r="M20" s="408"/>
    </row>
    <row r="21" spans="1:13" ht="12.75" x14ac:dyDescent="0.2">
      <c r="A21" s="375">
        <v>2</v>
      </c>
      <c r="B21" s="376">
        <v>1</v>
      </c>
      <c r="C21" s="376">
        <v>1</v>
      </c>
      <c r="D21" s="376">
        <v>1</v>
      </c>
      <c r="E21" s="376"/>
      <c r="F21" s="377" t="s">
        <v>74</v>
      </c>
      <c r="G21" s="378">
        <f>SUM(G22:G25)</f>
        <v>0</v>
      </c>
      <c r="H21" s="378">
        <f t="shared" ref="H21:J21" si="3">SUM(H22:H25)</f>
        <v>0</v>
      </c>
      <c r="I21" s="378">
        <f t="shared" si="3"/>
        <v>680858376.83000004</v>
      </c>
      <c r="J21" s="378">
        <f t="shared" si="3"/>
        <v>680858376.83000004</v>
      </c>
      <c r="K21" s="53">
        <f>SUM(K22:K27)</f>
        <v>74.546706910823715</v>
      </c>
      <c r="M21" s="407"/>
    </row>
    <row r="22" spans="1:13" ht="12.75" x14ac:dyDescent="0.2">
      <c r="A22" s="379">
        <v>2</v>
      </c>
      <c r="B22" s="380">
        <v>1</v>
      </c>
      <c r="C22" s="380">
        <v>1</v>
      </c>
      <c r="D22" s="380">
        <v>1</v>
      </c>
      <c r="E22" s="380" t="s">
        <v>210</v>
      </c>
      <c r="F22" s="381" t="s">
        <v>241</v>
      </c>
      <c r="G22" s="382"/>
      <c r="H22" s="27"/>
      <c r="I22" s="27">
        <v>680858376.83000004</v>
      </c>
      <c r="J22" s="359">
        <f t="shared" ref="J22:J27" si="4">SUBTOTAL(9,G22:I22)</f>
        <v>680858376.83000004</v>
      </c>
      <c r="K22" s="362">
        <f>IFERROR(J22/$J$18*100,"0.00")</f>
        <v>73.129218133614557</v>
      </c>
    </row>
    <row r="23" spans="1:13" ht="12.75" x14ac:dyDescent="0.2">
      <c r="A23" s="379">
        <v>2</v>
      </c>
      <c r="B23" s="380">
        <v>1</v>
      </c>
      <c r="C23" s="380">
        <v>1</v>
      </c>
      <c r="D23" s="380">
        <v>1</v>
      </c>
      <c r="E23" s="380" t="s">
        <v>211</v>
      </c>
      <c r="F23" s="383" t="s">
        <v>75</v>
      </c>
      <c r="G23" s="382"/>
      <c r="H23" s="27"/>
      <c r="I23" s="27"/>
      <c r="J23" s="359">
        <f t="shared" si="4"/>
        <v>0</v>
      </c>
      <c r="K23" s="362">
        <f t="shared" ref="K23:K27" si="5">IFERROR(J23/$J$18*100,"0.00")</f>
        <v>0</v>
      </c>
    </row>
    <row r="24" spans="1:13" ht="12.75" x14ac:dyDescent="0.2">
      <c r="A24" s="379">
        <v>2</v>
      </c>
      <c r="B24" s="380">
        <v>1</v>
      </c>
      <c r="C24" s="380">
        <v>1</v>
      </c>
      <c r="D24" s="380">
        <v>1</v>
      </c>
      <c r="E24" s="380" t="s">
        <v>216</v>
      </c>
      <c r="F24" s="383" t="s">
        <v>76</v>
      </c>
      <c r="G24" s="382"/>
      <c r="H24" s="27"/>
      <c r="I24" s="27"/>
      <c r="J24" s="359">
        <f t="shared" si="4"/>
        <v>0</v>
      </c>
      <c r="K24" s="362">
        <f t="shared" si="5"/>
        <v>0</v>
      </c>
    </row>
    <row r="25" spans="1:13" ht="12.75" x14ac:dyDescent="0.2">
      <c r="A25" s="379">
        <v>2</v>
      </c>
      <c r="B25" s="380">
        <v>1</v>
      </c>
      <c r="C25" s="380">
        <v>1</v>
      </c>
      <c r="D25" s="380">
        <v>1</v>
      </c>
      <c r="E25" s="380" t="s">
        <v>242</v>
      </c>
      <c r="F25" s="383" t="s">
        <v>243</v>
      </c>
      <c r="G25" s="382"/>
      <c r="H25" s="27"/>
      <c r="I25" s="27"/>
      <c r="J25" s="359">
        <f t="shared" si="4"/>
        <v>0</v>
      </c>
      <c r="K25" s="362">
        <f t="shared" si="5"/>
        <v>0</v>
      </c>
    </row>
    <row r="26" spans="1:13" ht="12.75" x14ac:dyDescent="0.2">
      <c r="A26" s="375">
        <v>2</v>
      </c>
      <c r="B26" s="376">
        <v>1</v>
      </c>
      <c r="C26" s="376">
        <v>1</v>
      </c>
      <c r="D26" s="376">
        <v>2</v>
      </c>
      <c r="E26" s="376"/>
      <c r="F26" s="377" t="s">
        <v>77</v>
      </c>
      <c r="G26" s="378">
        <f>SUM(G27:G32)</f>
        <v>0</v>
      </c>
      <c r="H26" s="378">
        <f t="shared" ref="H26:I26" si="6">SUM(H27:H32)</f>
        <v>13197312</v>
      </c>
      <c r="I26" s="378">
        <f t="shared" si="6"/>
        <v>0</v>
      </c>
      <c r="J26" s="378">
        <f t="shared" ref="J26:K26" si="7">SUM(J27:J32)</f>
        <v>13197312</v>
      </c>
      <c r="K26" s="53">
        <f t="shared" si="7"/>
        <v>1.4174887772091582</v>
      </c>
    </row>
    <row r="27" spans="1:13" ht="12.75" x14ac:dyDescent="0.2">
      <c r="A27" s="379">
        <v>2</v>
      </c>
      <c r="B27" s="380">
        <v>1</v>
      </c>
      <c r="C27" s="380">
        <v>1</v>
      </c>
      <c r="D27" s="380">
        <v>2</v>
      </c>
      <c r="E27" s="380" t="s">
        <v>212</v>
      </c>
      <c r="F27" s="383" t="s">
        <v>41</v>
      </c>
      <c r="G27" s="382"/>
      <c r="H27" s="27"/>
      <c r="I27" s="27"/>
      <c r="J27" s="359">
        <f t="shared" si="4"/>
        <v>0</v>
      </c>
      <c r="K27" s="362">
        <f t="shared" si="5"/>
        <v>0</v>
      </c>
    </row>
    <row r="28" spans="1:13" ht="12.75" x14ac:dyDescent="0.2">
      <c r="A28" s="379">
        <v>2</v>
      </c>
      <c r="B28" s="380">
        <v>1</v>
      </c>
      <c r="C28" s="380">
        <v>1</v>
      </c>
      <c r="D28" s="380">
        <v>2</v>
      </c>
      <c r="E28" s="380" t="s">
        <v>216</v>
      </c>
      <c r="F28" s="383" t="s">
        <v>78</v>
      </c>
      <c r="G28" s="382"/>
      <c r="H28" s="360"/>
      <c r="I28" s="360"/>
      <c r="J28" s="359">
        <f t="shared" ref="J28:J32" si="8">SUBTOTAL(9,G28:I28)</f>
        <v>0</v>
      </c>
      <c r="K28" s="362">
        <f t="shared" ref="K28:K34" si="9">IFERROR(J28/$J$18*100,"0.00")</f>
        <v>0</v>
      </c>
    </row>
    <row r="29" spans="1:13" ht="12.75" x14ac:dyDescent="0.2">
      <c r="A29" s="379">
        <v>2</v>
      </c>
      <c r="B29" s="380">
        <v>1</v>
      </c>
      <c r="C29" s="380">
        <v>1</v>
      </c>
      <c r="D29" s="380">
        <v>2</v>
      </c>
      <c r="E29" s="380" t="s">
        <v>242</v>
      </c>
      <c r="F29" s="383" t="s">
        <v>79</v>
      </c>
      <c r="G29" s="382"/>
      <c r="H29" s="27"/>
      <c r="I29" s="27"/>
      <c r="J29" s="359">
        <f t="shared" si="8"/>
        <v>0</v>
      </c>
      <c r="K29" s="362">
        <f t="shared" si="9"/>
        <v>0</v>
      </c>
    </row>
    <row r="30" spans="1:13" ht="12.75" x14ac:dyDescent="0.2">
      <c r="A30" s="384">
        <v>2</v>
      </c>
      <c r="B30" s="385">
        <v>1</v>
      </c>
      <c r="C30" s="385">
        <v>1</v>
      </c>
      <c r="D30" s="385">
        <v>2</v>
      </c>
      <c r="E30" s="385" t="s">
        <v>248</v>
      </c>
      <c r="F30" s="386" t="s">
        <v>1027</v>
      </c>
      <c r="G30" s="382"/>
      <c r="H30" s="27">
        <v>13197312</v>
      </c>
      <c r="I30" s="27"/>
      <c r="J30" s="359">
        <f t="shared" si="8"/>
        <v>13197312</v>
      </c>
      <c r="K30" s="362">
        <f t="shared" si="9"/>
        <v>1.4174887772091582</v>
      </c>
    </row>
    <row r="31" spans="1:13" ht="12.75" x14ac:dyDescent="0.2">
      <c r="A31" s="384">
        <v>2</v>
      </c>
      <c r="B31" s="385">
        <v>1</v>
      </c>
      <c r="C31" s="385">
        <v>1</v>
      </c>
      <c r="D31" s="385">
        <v>2</v>
      </c>
      <c r="E31" s="385" t="s">
        <v>249</v>
      </c>
      <c r="F31" s="386" t="s">
        <v>1028</v>
      </c>
      <c r="G31" s="382"/>
      <c r="H31" s="27"/>
      <c r="I31" s="27"/>
      <c r="J31" s="359">
        <f t="shared" si="8"/>
        <v>0</v>
      </c>
      <c r="K31" s="362">
        <f t="shared" si="9"/>
        <v>0</v>
      </c>
    </row>
    <row r="32" spans="1:13" ht="12.75" x14ac:dyDescent="0.2">
      <c r="A32" s="384">
        <v>2</v>
      </c>
      <c r="B32" s="385">
        <v>1</v>
      </c>
      <c r="C32" s="385">
        <v>1</v>
      </c>
      <c r="D32" s="385">
        <v>2</v>
      </c>
      <c r="E32" s="385" t="s">
        <v>1029</v>
      </c>
      <c r="F32" s="386" t="s">
        <v>1030</v>
      </c>
      <c r="G32" s="382"/>
      <c r="H32" s="27"/>
      <c r="I32" s="27"/>
      <c r="J32" s="359">
        <f t="shared" si="8"/>
        <v>0</v>
      </c>
      <c r="K32" s="362">
        <f t="shared" si="9"/>
        <v>0</v>
      </c>
    </row>
    <row r="33" spans="1:11" ht="12.75" x14ac:dyDescent="0.2">
      <c r="A33" s="375">
        <v>2</v>
      </c>
      <c r="B33" s="376">
        <v>1</v>
      </c>
      <c r="C33" s="376">
        <v>1</v>
      </c>
      <c r="D33" s="376">
        <v>3</v>
      </c>
      <c r="E33" s="376"/>
      <c r="F33" s="377" t="s">
        <v>80</v>
      </c>
      <c r="G33" s="378">
        <f>G34</f>
        <v>0</v>
      </c>
      <c r="H33" s="378">
        <f t="shared" ref="H33:K33" si="10">H34</f>
        <v>0</v>
      </c>
      <c r="I33" s="378">
        <f t="shared" si="10"/>
        <v>0</v>
      </c>
      <c r="J33" s="378">
        <f t="shared" si="10"/>
        <v>0</v>
      </c>
      <c r="K33" s="53">
        <f t="shared" si="10"/>
        <v>0</v>
      </c>
    </row>
    <row r="34" spans="1:11" ht="12.75" x14ac:dyDescent="0.2">
      <c r="A34" s="379">
        <v>2</v>
      </c>
      <c r="B34" s="380">
        <v>1</v>
      </c>
      <c r="C34" s="380">
        <v>1</v>
      </c>
      <c r="D34" s="380">
        <v>3</v>
      </c>
      <c r="E34" s="380" t="s">
        <v>210</v>
      </c>
      <c r="F34" s="383" t="s">
        <v>80</v>
      </c>
      <c r="G34" s="382"/>
      <c r="H34" s="27"/>
      <c r="I34" s="27"/>
      <c r="J34" s="359">
        <f t="shared" ref="J34:J41" si="11">SUBTOTAL(9,G34:I34)</f>
        <v>0</v>
      </c>
      <c r="K34" s="362">
        <f t="shared" si="9"/>
        <v>0</v>
      </c>
    </row>
    <row r="35" spans="1:11" ht="12.75" x14ac:dyDescent="0.2">
      <c r="A35" s="375">
        <v>2</v>
      </c>
      <c r="B35" s="376">
        <v>1</v>
      </c>
      <c r="C35" s="376">
        <v>1</v>
      </c>
      <c r="D35" s="376">
        <v>4</v>
      </c>
      <c r="E35" s="376"/>
      <c r="F35" s="377" t="s">
        <v>245</v>
      </c>
      <c r="G35" s="378">
        <f>G36</f>
        <v>0</v>
      </c>
      <c r="H35" s="378">
        <f t="shared" ref="H35:K35" si="12">H36</f>
        <v>1365300</v>
      </c>
      <c r="I35" s="378">
        <f t="shared" si="12"/>
        <v>0</v>
      </c>
      <c r="J35" s="378">
        <f t="shared" si="12"/>
        <v>1365300</v>
      </c>
      <c r="K35" s="53">
        <f t="shared" si="12"/>
        <v>0.14664330338811901</v>
      </c>
    </row>
    <row r="36" spans="1:11" ht="12.75" x14ac:dyDescent="0.2">
      <c r="A36" s="379">
        <v>2</v>
      </c>
      <c r="B36" s="380">
        <v>1</v>
      </c>
      <c r="C36" s="380">
        <v>1</v>
      </c>
      <c r="D36" s="380">
        <v>4</v>
      </c>
      <c r="E36" s="380" t="s">
        <v>210</v>
      </c>
      <c r="F36" s="383" t="s">
        <v>245</v>
      </c>
      <c r="G36" s="382"/>
      <c r="H36" s="382">
        <v>1365300</v>
      </c>
      <c r="I36" s="382"/>
      <c r="J36" s="396">
        <f t="shared" si="11"/>
        <v>1365300</v>
      </c>
      <c r="K36" s="362">
        <f t="shared" ref="K36:K41" si="13">IFERROR(J36/$J$18*100,"0.00")</f>
        <v>0.14664330338811901</v>
      </c>
    </row>
    <row r="37" spans="1:11" ht="12.75" x14ac:dyDescent="0.2">
      <c r="A37" s="375">
        <v>2</v>
      </c>
      <c r="B37" s="376">
        <v>1</v>
      </c>
      <c r="C37" s="376">
        <v>1</v>
      </c>
      <c r="D37" s="376">
        <v>5</v>
      </c>
      <c r="E37" s="376"/>
      <c r="F37" s="377" t="s">
        <v>246</v>
      </c>
      <c r="G37" s="378">
        <f>SUM(G38:G41)</f>
        <v>0</v>
      </c>
      <c r="H37" s="378">
        <f t="shared" ref="H37:K37" si="14">SUM(H38:H41)</f>
        <v>0</v>
      </c>
      <c r="I37" s="378">
        <f t="shared" si="14"/>
        <v>0</v>
      </c>
      <c r="J37" s="378">
        <f t="shared" si="14"/>
        <v>0</v>
      </c>
      <c r="K37" s="53">
        <f t="shared" si="14"/>
        <v>0</v>
      </c>
    </row>
    <row r="38" spans="1:11" ht="12.75" x14ac:dyDescent="0.2">
      <c r="A38" s="379">
        <v>2</v>
      </c>
      <c r="B38" s="380">
        <v>1</v>
      </c>
      <c r="C38" s="380">
        <v>1</v>
      </c>
      <c r="D38" s="380">
        <v>5</v>
      </c>
      <c r="E38" s="380" t="s">
        <v>210</v>
      </c>
      <c r="F38" s="387" t="s">
        <v>246</v>
      </c>
      <c r="G38" s="382"/>
      <c r="H38" s="382"/>
      <c r="I38" s="382"/>
      <c r="J38" s="396">
        <f t="shared" si="11"/>
        <v>0</v>
      </c>
      <c r="K38" s="362">
        <f t="shared" si="13"/>
        <v>0</v>
      </c>
    </row>
    <row r="39" spans="1:11" ht="12.75" x14ac:dyDescent="0.2">
      <c r="A39" s="379">
        <v>2</v>
      </c>
      <c r="B39" s="380">
        <v>1</v>
      </c>
      <c r="C39" s="380">
        <v>1</v>
      </c>
      <c r="D39" s="380">
        <v>5</v>
      </c>
      <c r="E39" s="380" t="s">
        <v>211</v>
      </c>
      <c r="F39" s="383" t="s">
        <v>81</v>
      </c>
      <c r="G39" s="382"/>
      <c r="H39" s="382"/>
      <c r="I39" s="382"/>
      <c r="J39" s="396">
        <f t="shared" si="11"/>
        <v>0</v>
      </c>
      <c r="K39" s="362">
        <f t="shared" si="13"/>
        <v>0</v>
      </c>
    </row>
    <row r="40" spans="1:11" ht="12.75" x14ac:dyDescent="0.2">
      <c r="A40" s="379">
        <v>2</v>
      </c>
      <c r="B40" s="380">
        <v>1</v>
      </c>
      <c r="C40" s="380">
        <v>1</v>
      </c>
      <c r="D40" s="380">
        <v>5</v>
      </c>
      <c r="E40" s="380" t="s">
        <v>212</v>
      </c>
      <c r="F40" s="383" t="s">
        <v>247</v>
      </c>
      <c r="G40" s="382"/>
      <c r="H40" s="382"/>
      <c r="I40" s="382"/>
      <c r="J40" s="396">
        <f t="shared" si="11"/>
        <v>0</v>
      </c>
      <c r="K40" s="362">
        <f t="shared" si="13"/>
        <v>0</v>
      </c>
    </row>
    <row r="41" spans="1:11" ht="12.75" x14ac:dyDescent="0.2">
      <c r="A41" s="379">
        <v>2</v>
      </c>
      <c r="B41" s="380">
        <v>1</v>
      </c>
      <c r="C41" s="380">
        <v>1</v>
      </c>
      <c r="D41" s="380">
        <v>5</v>
      </c>
      <c r="E41" s="380" t="s">
        <v>213</v>
      </c>
      <c r="F41" s="383" t="s">
        <v>214</v>
      </c>
      <c r="G41" s="382"/>
      <c r="H41" s="382"/>
      <c r="I41" s="382"/>
      <c r="J41" s="396">
        <f t="shared" si="11"/>
        <v>0</v>
      </c>
      <c r="K41" s="362">
        <f t="shared" si="13"/>
        <v>0</v>
      </c>
    </row>
    <row r="42" spans="1:11" ht="12.75" x14ac:dyDescent="0.2">
      <c r="A42" s="371">
        <v>2</v>
      </c>
      <c r="B42" s="372">
        <v>1</v>
      </c>
      <c r="C42" s="372">
        <v>2</v>
      </c>
      <c r="D42" s="372"/>
      <c r="E42" s="372"/>
      <c r="F42" s="373" t="s">
        <v>28</v>
      </c>
      <c r="G42" s="374">
        <f>+G43+G45</f>
        <v>0</v>
      </c>
      <c r="H42" s="374">
        <f t="shared" ref="H42:K42" si="15">+H43+H45</f>
        <v>9409530.2799999993</v>
      </c>
      <c r="I42" s="374">
        <f t="shared" si="15"/>
        <v>0</v>
      </c>
      <c r="J42" s="374">
        <f t="shared" si="15"/>
        <v>9409530.2799999993</v>
      </c>
      <c r="K42" s="374">
        <f t="shared" si="15"/>
        <v>1.0106530459164522</v>
      </c>
    </row>
    <row r="43" spans="1:11" ht="12.75" x14ac:dyDescent="0.2">
      <c r="A43" s="375">
        <v>2</v>
      </c>
      <c r="B43" s="376">
        <v>1</v>
      </c>
      <c r="C43" s="376">
        <v>2</v>
      </c>
      <c r="D43" s="376">
        <v>1</v>
      </c>
      <c r="E43" s="376"/>
      <c r="F43" s="377" t="s">
        <v>82</v>
      </c>
      <c r="G43" s="378">
        <f>G44</f>
        <v>0</v>
      </c>
      <c r="H43" s="378">
        <f t="shared" ref="H43:K43" si="16">H44</f>
        <v>0</v>
      </c>
      <c r="I43" s="378">
        <f t="shared" si="16"/>
        <v>0</v>
      </c>
      <c r="J43" s="378">
        <f t="shared" si="16"/>
        <v>0</v>
      </c>
      <c r="K43" s="53">
        <f t="shared" si="16"/>
        <v>0</v>
      </c>
    </row>
    <row r="44" spans="1:11" ht="12.75" x14ac:dyDescent="0.2">
      <c r="A44" s="379">
        <v>2</v>
      </c>
      <c r="B44" s="380">
        <v>1</v>
      </c>
      <c r="C44" s="380">
        <v>2</v>
      </c>
      <c r="D44" s="380">
        <v>1</v>
      </c>
      <c r="E44" s="380" t="s">
        <v>210</v>
      </c>
      <c r="F44" s="383" t="s">
        <v>82</v>
      </c>
      <c r="G44" s="382"/>
      <c r="H44" s="27"/>
      <c r="I44" s="27"/>
      <c r="J44" s="359">
        <f>SUBTOTAL(9,G44:I44)</f>
        <v>0</v>
      </c>
      <c r="K44" s="362">
        <f t="shared" ref="K44" si="17">IFERROR(J44/$J$18*100,"0.00")</f>
        <v>0</v>
      </c>
    </row>
    <row r="45" spans="1:11" ht="12.75" x14ac:dyDescent="0.2">
      <c r="A45" s="375">
        <v>2</v>
      </c>
      <c r="B45" s="376">
        <v>1</v>
      </c>
      <c r="C45" s="376">
        <v>2</v>
      </c>
      <c r="D45" s="376">
        <v>2</v>
      </c>
      <c r="E45" s="376"/>
      <c r="F45" s="377" t="s">
        <v>83</v>
      </c>
      <c r="G45" s="378">
        <f>SUM(G46:G53)</f>
        <v>0</v>
      </c>
      <c r="H45" s="378">
        <f t="shared" ref="H45:K45" si="18">SUM(H46:H53)</f>
        <v>9409530.2799999993</v>
      </c>
      <c r="I45" s="378">
        <f t="shared" si="18"/>
        <v>0</v>
      </c>
      <c r="J45" s="378">
        <f t="shared" si="18"/>
        <v>9409530.2799999993</v>
      </c>
      <c r="K45" s="53">
        <f t="shared" si="18"/>
        <v>1.0106530459164522</v>
      </c>
    </row>
    <row r="46" spans="1:11" ht="22.5" x14ac:dyDescent="0.2">
      <c r="A46" s="379">
        <v>2</v>
      </c>
      <c r="B46" s="380">
        <v>1</v>
      </c>
      <c r="C46" s="380">
        <v>2</v>
      </c>
      <c r="D46" s="380">
        <v>2</v>
      </c>
      <c r="E46" s="380" t="s">
        <v>212</v>
      </c>
      <c r="F46" s="383" t="s">
        <v>84</v>
      </c>
      <c r="G46" s="382"/>
      <c r="H46" s="382"/>
      <c r="I46" s="382"/>
      <c r="J46" s="396">
        <f>SUBTOTAL(9,G46:I46)</f>
        <v>0</v>
      </c>
      <c r="K46" s="362">
        <f t="shared" ref="K46:K52" si="19">IFERROR(J46/$J$18*100,"0.00")</f>
        <v>0</v>
      </c>
    </row>
    <row r="47" spans="1:11" ht="12.75" x14ac:dyDescent="0.2">
      <c r="A47" s="379">
        <v>2</v>
      </c>
      <c r="B47" s="380">
        <v>1</v>
      </c>
      <c r="C47" s="380">
        <v>2</v>
      </c>
      <c r="D47" s="380">
        <v>2</v>
      </c>
      <c r="E47" s="380" t="s">
        <v>213</v>
      </c>
      <c r="F47" s="383" t="s">
        <v>85</v>
      </c>
      <c r="G47" s="382"/>
      <c r="H47" s="382"/>
      <c r="I47" s="382"/>
      <c r="J47" s="396">
        <f t="shared" ref="J47:J53" si="20">SUBTOTAL(9,G47:I47)</f>
        <v>0</v>
      </c>
      <c r="K47" s="362">
        <f t="shared" si="19"/>
        <v>0</v>
      </c>
    </row>
    <row r="48" spans="1:11" ht="12.75" x14ac:dyDescent="0.2">
      <c r="A48" s="379">
        <v>2</v>
      </c>
      <c r="B48" s="380">
        <v>1</v>
      </c>
      <c r="C48" s="380">
        <v>2</v>
      </c>
      <c r="D48" s="380">
        <v>2</v>
      </c>
      <c r="E48" s="380" t="s">
        <v>216</v>
      </c>
      <c r="F48" s="383" t="s">
        <v>86</v>
      </c>
      <c r="G48" s="382"/>
      <c r="H48" s="382"/>
      <c r="I48" s="382"/>
      <c r="J48" s="396">
        <f t="shared" si="20"/>
        <v>0</v>
      </c>
      <c r="K48" s="362">
        <f t="shared" si="19"/>
        <v>0</v>
      </c>
    </row>
    <row r="49" spans="1:11" ht="12.75" x14ac:dyDescent="0.2">
      <c r="A49" s="379">
        <v>2</v>
      </c>
      <c r="B49" s="380">
        <v>1</v>
      </c>
      <c r="C49" s="380">
        <v>2</v>
      </c>
      <c r="D49" s="380">
        <v>2</v>
      </c>
      <c r="E49" s="380" t="s">
        <v>242</v>
      </c>
      <c r="F49" s="383" t="s">
        <v>1031</v>
      </c>
      <c r="G49" s="382"/>
      <c r="H49" s="382">
        <v>9409530.2799999993</v>
      </c>
      <c r="I49" s="382"/>
      <c r="J49" s="396">
        <f t="shared" si="20"/>
        <v>9409530.2799999993</v>
      </c>
      <c r="K49" s="362">
        <f t="shared" si="19"/>
        <v>1.0106530459164522</v>
      </c>
    </row>
    <row r="50" spans="1:11" ht="12.75" x14ac:dyDescent="0.2">
      <c r="A50" s="379">
        <v>2</v>
      </c>
      <c r="B50" s="380">
        <v>1</v>
      </c>
      <c r="C50" s="380">
        <v>2</v>
      </c>
      <c r="D50" s="380">
        <v>2</v>
      </c>
      <c r="E50" s="380" t="s">
        <v>244</v>
      </c>
      <c r="F50" s="383" t="s">
        <v>87</v>
      </c>
      <c r="G50" s="382"/>
      <c r="H50" s="382"/>
      <c r="I50" s="382"/>
      <c r="J50" s="396">
        <f t="shared" si="20"/>
        <v>0</v>
      </c>
      <c r="K50" s="362">
        <f t="shared" si="19"/>
        <v>0</v>
      </c>
    </row>
    <row r="51" spans="1:11" ht="12.75" x14ac:dyDescent="0.2">
      <c r="A51" s="379">
        <v>2</v>
      </c>
      <c r="B51" s="380">
        <v>1</v>
      </c>
      <c r="C51" s="380">
        <v>2</v>
      </c>
      <c r="D51" s="380">
        <v>2</v>
      </c>
      <c r="E51" s="380" t="s">
        <v>248</v>
      </c>
      <c r="F51" s="383" t="s">
        <v>88</v>
      </c>
      <c r="G51" s="382"/>
      <c r="H51" s="382"/>
      <c r="I51" s="382"/>
      <c r="J51" s="396">
        <f t="shared" si="20"/>
        <v>0</v>
      </c>
      <c r="K51" s="362">
        <f t="shared" si="19"/>
        <v>0</v>
      </c>
    </row>
    <row r="52" spans="1:11" ht="12.75" x14ac:dyDescent="0.2">
      <c r="A52" s="379">
        <v>2</v>
      </c>
      <c r="B52" s="380">
        <v>1</v>
      </c>
      <c r="C52" s="380">
        <v>2</v>
      </c>
      <c r="D52" s="380">
        <v>2</v>
      </c>
      <c r="E52" s="380" t="s">
        <v>249</v>
      </c>
      <c r="F52" s="383" t="s">
        <v>89</v>
      </c>
      <c r="G52" s="382"/>
      <c r="H52" s="382"/>
      <c r="I52" s="382"/>
      <c r="J52" s="396">
        <f t="shared" si="20"/>
        <v>0</v>
      </c>
      <c r="K52" s="362">
        <f t="shared" si="19"/>
        <v>0</v>
      </c>
    </row>
    <row r="53" spans="1:11" ht="12.75" x14ac:dyDescent="0.2">
      <c r="A53" s="379">
        <v>2</v>
      </c>
      <c r="B53" s="380">
        <v>1</v>
      </c>
      <c r="C53" s="380">
        <v>2</v>
      </c>
      <c r="D53" s="380">
        <v>2</v>
      </c>
      <c r="E53" s="380" t="s">
        <v>250</v>
      </c>
      <c r="F53" s="383" t="s">
        <v>1032</v>
      </c>
      <c r="G53" s="382"/>
      <c r="H53" s="382"/>
      <c r="I53" s="382"/>
      <c r="J53" s="396">
        <f t="shared" si="20"/>
        <v>0</v>
      </c>
      <c r="K53" s="362">
        <f>IFERROR(J53/$J$18*100,"0.00")</f>
        <v>0</v>
      </c>
    </row>
    <row r="54" spans="1:11" ht="12.75" x14ac:dyDescent="0.2">
      <c r="A54" s="371">
        <v>2</v>
      </c>
      <c r="B54" s="372">
        <v>1</v>
      </c>
      <c r="C54" s="372">
        <v>3</v>
      </c>
      <c r="D54" s="372"/>
      <c r="E54" s="372"/>
      <c r="F54" s="373" t="s">
        <v>42</v>
      </c>
      <c r="G54" s="374">
        <f>+G55</f>
        <v>0</v>
      </c>
      <c r="H54" s="374">
        <f t="shared" ref="H54:K54" si="21">+H55</f>
        <v>0</v>
      </c>
      <c r="I54" s="374">
        <f t="shared" si="21"/>
        <v>0</v>
      </c>
      <c r="J54" s="374">
        <f t="shared" si="21"/>
        <v>0</v>
      </c>
      <c r="K54" s="374">
        <f t="shared" si="21"/>
        <v>0</v>
      </c>
    </row>
    <row r="55" spans="1:11" ht="12.75" x14ac:dyDescent="0.2">
      <c r="A55" s="375">
        <v>2</v>
      </c>
      <c r="B55" s="376">
        <v>1</v>
      </c>
      <c r="C55" s="376">
        <v>3</v>
      </c>
      <c r="D55" s="376">
        <v>2</v>
      </c>
      <c r="E55" s="376"/>
      <c r="F55" s="388" t="s">
        <v>90</v>
      </c>
      <c r="G55" s="378">
        <f>SUM(G56:G57)</f>
        <v>0</v>
      </c>
      <c r="H55" s="378">
        <f t="shared" ref="H55:J55" si="22">SUM(H56:H57)</f>
        <v>0</v>
      </c>
      <c r="I55" s="378">
        <f t="shared" si="22"/>
        <v>0</v>
      </c>
      <c r="J55" s="378">
        <f t="shared" si="22"/>
        <v>0</v>
      </c>
      <c r="K55" s="53">
        <f>SUM(K56:K57)</f>
        <v>0</v>
      </c>
    </row>
    <row r="56" spans="1:11" ht="12.75" x14ac:dyDescent="0.2">
      <c r="A56" s="379">
        <v>2</v>
      </c>
      <c r="B56" s="380">
        <v>1</v>
      </c>
      <c r="C56" s="380">
        <v>3</v>
      </c>
      <c r="D56" s="380">
        <v>2</v>
      </c>
      <c r="E56" s="380" t="s">
        <v>210</v>
      </c>
      <c r="F56" s="383" t="s">
        <v>91</v>
      </c>
      <c r="G56" s="382"/>
      <c r="H56" s="27"/>
      <c r="I56" s="27"/>
      <c r="J56" s="359">
        <f>SUBTOTAL(9,G56:I56)</f>
        <v>0</v>
      </c>
      <c r="K56" s="362">
        <f>IFERROR(J56/$J$18*100,"0.00")</f>
        <v>0</v>
      </c>
    </row>
    <row r="57" spans="1:11" ht="12.75" x14ac:dyDescent="0.2">
      <c r="A57" s="379">
        <v>2</v>
      </c>
      <c r="B57" s="380">
        <v>1</v>
      </c>
      <c r="C57" s="380">
        <v>3</v>
      </c>
      <c r="D57" s="380">
        <v>2</v>
      </c>
      <c r="E57" s="380" t="s">
        <v>211</v>
      </c>
      <c r="F57" s="383" t="s">
        <v>92</v>
      </c>
      <c r="G57" s="382"/>
      <c r="H57" s="27"/>
      <c r="I57" s="27"/>
      <c r="J57" s="359">
        <f t="shared" ref="J57:J60" si="23">SUBTOTAL(9,G57:I57)</f>
        <v>0</v>
      </c>
      <c r="K57" s="362">
        <f>IFERROR(J57/$J$18*100,"0.00")</f>
        <v>0</v>
      </c>
    </row>
    <row r="58" spans="1:11" ht="12.75" x14ac:dyDescent="0.2">
      <c r="A58" s="371">
        <v>2</v>
      </c>
      <c r="B58" s="372">
        <v>1</v>
      </c>
      <c r="C58" s="372">
        <v>5</v>
      </c>
      <c r="D58" s="372"/>
      <c r="E58" s="372"/>
      <c r="F58" s="373" t="s">
        <v>251</v>
      </c>
      <c r="G58" s="374">
        <f>G59+G61+G63+G65</f>
        <v>0</v>
      </c>
      <c r="H58" s="374">
        <f t="shared" ref="H58:K58" si="24">H59+H61+H63+H65</f>
        <v>1487578</v>
      </c>
      <c r="I58" s="374">
        <f t="shared" si="24"/>
        <v>0</v>
      </c>
      <c r="J58" s="374">
        <f t="shared" si="24"/>
        <v>1487578</v>
      </c>
      <c r="K58" s="374">
        <f t="shared" si="24"/>
        <v>0.15977686366915059</v>
      </c>
    </row>
    <row r="59" spans="1:11" ht="12.75" x14ac:dyDescent="0.2">
      <c r="A59" s="375">
        <v>2</v>
      </c>
      <c r="B59" s="376">
        <v>1</v>
      </c>
      <c r="C59" s="376">
        <v>5</v>
      </c>
      <c r="D59" s="376">
        <v>1</v>
      </c>
      <c r="E59" s="376"/>
      <c r="F59" s="377" t="s">
        <v>93</v>
      </c>
      <c r="G59" s="378">
        <f>G60</f>
        <v>0</v>
      </c>
      <c r="H59" s="378">
        <f t="shared" ref="H59:K59" si="25">H60</f>
        <v>1041158</v>
      </c>
      <c r="I59" s="378">
        <f t="shared" si="25"/>
        <v>0</v>
      </c>
      <c r="J59" s="378">
        <f t="shared" si="25"/>
        <v>1041158</v>
      </c>
      <c r="K59" s="53">
        <f t="shared" si="25"/>
        <v>0.11182805864569487</v>
      </c>
    </row>
    <row r="60" spans="1:11" ht="12.75" x14ac:dyDescent="0.2">
      <c r="A60" s="379">
        <v>2</v>
      </c>
      <c r="B60" s="380">
        <v>1</v>
      </c>
      <c r="C60" s="380">
        <v>5</v>
      </c>
      <c r="D60" s="380">
        <v>1</v>
      </c>
      <c r="E60" s="380" t="s">
        <v>210</v>
      </c>
      <c r="F60" s="383" t="s">
        <v>93</v>
      </c>
      <c r="G60" s="382"/>
      <c r="H60" s="27">
        <v>1041158</v>
      </c>
      <c r="I60" s="27"/>
      <c r="J60" s="359">
        <f t="shared" si="23"/>
        <v>1041158</v>
      </c>
      <c r="K60" s="362">
        <f>IFERROR(J60/$J$18*100,"0.00")</f>
        <v>0.11182805864569487</v>
      </c>
    </row>
    <row r="61" spans="1:11" ht="12.75" x14ac:dyDescent="0.2">
      <c r="A61" s="375">
        <v>2</v>
      </c>
      <c r="B61" s="376">
        <v>1</v>
      </c>
      <c r="C61" s="376">
        <v>5</v>
      </c>
      <c r="D61" s="376">
        <v>2</v>
      </c>
      <c r="E61" s="376"/>
      <c r="F61" s="388" t="s">
        <v>94</v>
      </c>
      <c r="G61" s="378">
        <f>G62</f>
        <v>0</v>
      </c>
      <c r="H61" s="30">
        <f>H62</f>
        <v>0</v>
      </c>
      <c r="I61" s="30">
        <f>I62</f>
        <v>0</v>
      </c>
      <c r="J61" s="30">
        <f>J62</f>
        <v>0</v>
      </c>
      <c r="K61" s="53">
        <f>K62</f>
        <v>0</v>
      </c>
    </row>
    <row r="62" spans="1:11" ht="12.75" x14ac:dyDescent="0.2">
      <c r="A62" s="379">
        <v>2</v>
      </c>
      <c r="B62" s="380">
        <v>1</v>
      </c>
      <c r="C62" s="380">
        <v>5</v>
      </c>
      <c r="D62" s="380">
        <v>2</v>
      </c>
      <c r="E62" s="380" t="s">
        <v>210</v>
      </c>
      <c r="F62" s="383" t="s">
        <v>94</v>
      </c>
      <c r="G62" s="382"/>
      <c r="H62" s="27"/>
      <c r="I62" s="27"/>
      <c r="J62" s="359">
        <f>SUBTOTAL(9,G62:I62)</f>
        <v>0</v>
      </c>
      <c r="K62" s="362">
        <f>IFERROR(J62/$J$18*100,"0.00")</f>
        <v>0</v>
      </c>
    </row>
    <row r="63" spans="1:11" ht="12.75" x14ac:dyDescent="0.2">
      <c r="A63" s="375">
        <v>2</v>
      </c>
      <c r="B63" s="376">
        <v>1</v>
      </c>
      <c r="C63" s="376">
        <v>5</v>
      </c>
      <c r="D63" s="376">
        <v>3</v>
      </c>
      <c r="E63" s="376"/>
      <c r="F63" s="388" t="s">
        <v>95</v>
      </c>
      <c r="G63" s="378">
        <f>G64</f>
        <v>0</v>
      </c>
      <c r="H63" s="378">
        <f t="shared" ref="H63:K63" si="26">H64</f>
        <v>446420</v>
      </c>
      <c r="I63" s="378">
        <f t="shared" si="26"/>
        <v>0</v>
      </c>
      <c r="J63" s="378">
        <f t="shared" si="26"/>
        <v>446420</v>
      </c>
      <c r="K63" s="53">
        <f t="shared" si="26"/>
        <v>4.7948805023455714E-2</v>
      </c>
    </row>
    <row r="64" spans="1:11" ht="12.75" x14ac:dyDescent="0.2">
      <c r="A64" s="379">
        <v>2</v>
      </c>
      <c r="B64" s="380">
        <v>1</v>
      </c>
      <c r="C64" s="380">
        <v>5</v>
      </c>
      <c r="D64" s="380">
        <v>3</v>
      </c>
      <c r="E64" s="380" t="s">
        <v>210</v>
      </c>
      <c r="F64" s="383" t="s">
        <v>95</v>
      </c>
      <c r="G64" s="382"/>
      <c r="H64" s="382">
        <v>446420</v>
      </c>
      <c r="I64" s="382"/>
      <c r="J64" s="396">
        <f>SUBTOTAL(9,G64:I64)</f>
        <v>446420</v>
      </c>
      <c r="K64" s="361">
        <f>IFERROR(J64/$J$18*100,"0.00")</f>
        <v>4.7948805023455714E-2</v>
      </c>
    </row>
    <row r="65" spans="1:11" ht="12.75" x14ac:dyDescent="0.2">
      <c r="A65" s="375">
        <v>2</v>
      </c>
      <c r="B65" s="376">
        <v>1</v>
      </c>
      <c r="C65" s="376">
        <v>5</v>
      </c>
      <c r="D65" s="376">
        <v>4</v>
      </c>
      <c r="E65" s="376"/>
      <c r="F65" s="388" t="s">
        <v>96</v>
      </c>
      <c r="G65" s="378">
        <f>G66</f>
        <v>0</v>
      </c>
      <c r="H65" s="378">
        <f t="shared" ref="H65:K65" si="27">H66</f>
        <v>0</v>
      </c>
      <c r="I65" s="378">
        <f t="shared" si="27"/>
        <v>0</v>
      </c>
      <c r="J65" s="378">
        <f t="shared" si="27"/>
        <v>0</v>
      </c>
      <c r="K65" s="53">
        <f t="shared" si="27"/>
        <v>0</v>
      </c>
    </row>
    <row r="66" spans="1:11" ht="12.75" x14ac:dyDescent="0.2">
      <c r="A66" s="379">
        <v>2</v>
      </c>
      <c r="B66" s="380">
        <v>1</v>
      </c>
      <c r="C66" s="380">
        <v>5</v>
      </c>
      <c r="D66" s="380">
        <v>4</v>
      </c>
      <c r="E66" s="380" t="s">
        <v>210</v>
      </c>
      <c r="F66" s="383" t="s">
        <v>96</v>
      </c>
      <c r="G66" s="382"/>
      <c r="H66" s="27"/>
      <c r="I66" s="27"/>
      <c r="J66" s="359">
        <f>SUBTOTAL(9,G66:I66)</f>
        <v>0</v>
      </c>
      <c r="K66" s="361">
        <f t="shared" ref="K66:K128" si="28">IFERROR(J66/$J$18*100,"0.00")</f>
        <v>0</v>
      </c>
    </row>
    <row r="67" spans="1:11" ht="12.75" x14ac:dyDescent="0.2">
      <c r="A67" s="367">
        <v>2</v>
      </c>
      <c r="B67" s="368">
        <v>2</v>
      </c>
      <c r="C67" s="368"/>
      <c r="D67" s="368"/>
      <c r="E67" s="368"/>
      <c r="F67" s="369" t="s">
        <v>252</v>
      </c>
      <c r="G67" s="370">
        <f>+G68+G82+G87+G92+G99+G116+G125+G143</f>
        <v>0</v>
      </c>
      <c r="H67" s="370">
        <f t="shared" ref="H67:K67" si="29">+H68+H82+H87+H92+H99+H116+H125+H143</f>
        <v>32648280</v>
      </c>
      <c r="I67" s="370">
        <f t="shared" si="29"/>
        <v>0</v>
      </c>
      <c r="J67" s="370">
        <f t="shared" si="29"/>
        <v>32648280</v>
      </c>
      <c r="K67" s="370">
        <f t="shared" si="29"/>
        <v>3.5066663950342472</v>
      </c>
    </row>
    <row r="68" spans="1:11" ht="12.75" x14ac:dyDescent="0.2">
      <c r="A68" s="371">
        <v>2</v>
      </c>
      <c r="B68" s="372">
        <v>2</v>
      </c>
      <c r="C68" s="372">
        <v>1</v>
      </c>
      <c r="D68" s="372"/>
      <c r="E68" s="372"/>
      <c r="F68" s="373" t="s">
        <v>29</v>
      </c>
      <c r="G68" s="374">
        <f>+G69+G71+G73+G75+G78+G80</f>
        <v>0</v>
      </c>
      <c r="H68" s="374">
        <f t="shared" ref="H68:K68" si="30">+H69+H71+H73+H75+H78+H80</f>
        <v>5366400</v>
      </c>
      <c r="I68" s="374">
        <f t="shared" si="30"/>
        <v>0</v>
      </c>
      <c r="J68" s="374">
        <f t="shared" si="30"/>
        <v>5366400</v>
      </c>
      <c r="K68" s="374">
        <f t="shared" si="30"/>
        <v>0.5763909934095085</v>
      </c>
    </row>
    <row r="69" spans="1:11" ht="12.75" x14ac:dyDescent="0.2">
      <c r="A69" s="375">
        <v>2</v>
      </c>
      <c r="B69" s="376">
        <v>2</v>
      </c>
      <c r="C69" s="376">
        <v>1</v>
      </c>
      <c r="D69" s="376">
        <v>2</v>
      </c>
      <c r="E69" s="376"/>
      <c r="F69" s="377" t="s">
        <v>97</v>
      </c>
      <c r="G69" s="378">
        <f>G70</f>
        <v>0</v>
      </c>
      <c r="H69" s="378">
        <f t="shared" ref="H69:K69" si="31">H70</f>
        <v>0</v>
      </c>
      <c r="I69" s="378">
        <f t="shared" si="31"/>
        <v>0</v>
      </c>
      <c r="J69" s="378">
        <f>J70</f>
        <v>0</v>
      </c>
      <c r="K69" s="53">
        <f t="shared" si="31"/>
        <v>0</v>
      </c>
    </row>
    <row r="70" spans="1:11" ht="12.75" x14ac:dyDescent="0.2">
      <c r="A70" s="379">
        <v>2</v>
      </c>
      <c r="B70" s="380">
        <v>2</v>
      </c>
      <c r="C70" s="380">
        <v>1</v>
      </c>
      <c r="D70" s="380">
        <v>2</v>
      </c>
      <c r="E70" s="380" t="s">
        <v>210</v>
      </c>
      <c r="F70" s="383" t="s">
        <v>97</v>
      </c>
      <c r="G70" s="382"/>
      <c r="H70" s="382"/>
      <c r="I70" s="382"/>
      <c r="J70" s="396">
        <f>SUBTOTAL(9,G70:I70)</f>
        <v>0</v>
      </c>
      <c r="K70" s="361">
        <f t="shared" si="28"/>
        <v>0</v>
      </c>
    </row>
    <row r="71" spans="1:11" ht="12.75" x14ac:dyDescent="0.2">
      <c r="A71" s="375">
        <v>2</v>
      </c>
      <c r="B71" s="376">
        <v>2</v>
      </c>
      <c r="C71" s="376">
        <v>1</v>
      </c>
      <c r="D71" s="376">
        <v>3</v>
      </c>
      <c r="E71" s="376"/>
      <c r="F71" s="377" t="s">
        <v>98</v>
      </c>
      <c r="G71" s="378">
        <f>G72</f>
        <v>0</v>
      </c>
      <c r="H71" s="378">
        <f t="shared" ref="H71:K71" si="32">H72</f>
        <v>3000000</v>
      </c>
      <c r="I71" s="378">
        <f t="shared" si="32"/>
        <v>0</v>
      </c>
      <c r="J71" s="378">
        <f t="shared" si="32"/>
        <v>3000000</v>
      </c>
      <c r="K71" s="53">
        <f t="shared" si="32"/>
        <v>0.32222215642302576</v>
      </c>
    </row>
    <row r="72" spans="1:11" ht="12.75" x14ac:dyDescent="0.2">
      <c r="A72" s="379">
        <v>2</v>
      </c>
      <c r="B72" s="380">
        <v>2</v>
      </c>
      <c r="C72" s="380">
        <v>1</v>
      </c>
      <c r="D72" s="380">
        <v>3</v>
      </c>
      <c r="E72" s="380" t="s">
        <v>210</v>
      </c>
      <c r="F72" s="383" t="s">
        <v>98</v>
      </c>
      <c r="G72" s="382"/>
      <c r="H72" s="27">
        <v>3000000</v>
      </c>
      <c r="I72" s="27"/>
      <c r="J72" s="359">
        <f>SUBTOTAL(9,G72:I72)</f>
        <v>3000000</v>
      </c>
      <c r="K72" s="361">
        <f t="shared" si="28"/>
        <v>0.32222215642302576</v>
      </c>
    </row>
    <row r="73" spans="1:11" ht="12.75" x14ac:dyDescent="0.2">
      <c r="A73" s="375">
        <v>2</v>
      </c>
      <c r="B73" s="376">
        <v>2</v>
      </c>
      <c r="C73" s="376">
        <v>1</v>
      </c>
      <c r="D73" s="376">
        <v>5</v>
      </c>
      <c r="E73" s="376"/>
      <c r="F73" s="377" t="s">
        <v>99</v>
      </c>
      <c r="G73" s="378">
        <f>G74</f>
        <v>0</v>
      </c>
      <c r="H73" s="378">
        <f t="shared" ref="H73:K73" si="33">H74</f>
        <v>1200000</v>
      </c>
      <c r="I73" s="378">
        <f t="shared" si="33"/>
        <v>0</v>
      </c>
      <c r="J73" s="378">
        <f t="shared" si="33"/>
        <v>1200000</v>
      </c>
      <c r="K73" s="53">
        <f t="shared" si="33"/>
        <v>0.12888886256921028</v>
      </c>
    </row>
    <row r="74" spans="1:11" ht="12.75" x14ac:dyDescent="0.2">
      <c r="A74" s="379">
        <v>2</v>
      </c>
      <c r="B74" s="380">
        <v>2</v>
      </c>
      <c r="C74" s="380">
        <v>1</v>
      </c>
      <c r="D74" s="380">
        <v>5</v>
      </c>
      <c r="E74" s="380" t="s">
        <v>210</v>
      </c>
      <c r="F74" s="383" t="s">
        <v>99</v>
      </c>
      <c r="G74" s="382"/>
      <c r="H74" s="27">
        <v>1200000</v>
      </c>
      <c r="I74" s="27"/>
      <c r="J74" s="359">
        <f>SUBTOTAL(9,G74:I74)</f>
        <v>1200000</v>
      </c>
      <c r="K74" s="361">
        <f t="shared" si="28"/>
        <v>0.12888886256921028</v>
      </c>
    </row>
    <row r="75" spans="1:11" ht="12.75" x14ac:dyDescent="0.2">
      <c r="A75" s="375">
        <v>2</v>
      </c>
      <c r="B75" s="376">
        <v>2</v>
      </c>
      <c r="C75" s="376">
        <v>1</v>
      </c>
      <c r="D75" s="376">
        <v>6</v>
      </c>
      <c r="E75" s="376"/>
      <c r="F75" s="377" t="s">
        <v>30</v>
      </c>
      <c r="G75" s="378">
        <f>G76+G77</f>
        <v>0</v>
      </c>
      <c r="H75" s="378">
        <f t="shared" ref="H75:K75" si="34">H76+H77</f>
        <v>0</v>
      </c>
      <c r="I75" s="378">
        <f t="shared" si="34"/>
        <v>0</v>
      </c>
      <c r="J75" s="378">
        <f t="shared" si="34"/>
        <v>0</v>
      </c>
      <c r="K75" s="53">
        <f t="shared" si="34"/>
        <v>0</v>
      </c>
    </row>
    <row r="76" spans="1:11" ht="12.75" x14ac:dyDescent="0.2">
      <c r="A76" s="379">
        <v>2</v>
      </c>
      <c r="B76" s="380">
        <v>2</v>
      </c>
      <c r="C76" s="380">
        <v>1</v>
      </c>
      <c r="D76" s="380">
        <v>6</v>
      </c>
      <c r="E76" s="380" t="s">
        <v>210</v>
      </c>
      <c r="F76" s="383" t="s">
        <v>100</v>
      </c>
      <c r="G76" s="389"/>
      <c r="H76" s="27"/>
      <c r="I76" s="27"/>
      <c r="J76" s="359">
        <f>SUBTOTAL(9,G76:I76)</f>
        <v>0</v>
      </c>
      <c r="K76" s="361">
        <f t="shared" si="28"/>
        <v>0</v>
      </c>
    </row>
    <row r="77" spans="1:11" ht="12.75" x14ac:dyDescent="0.2">
      <c r="A77" s="379">
        <v>2</v>
      </c>
      <c r="B77" s="380">
        <v>2</v>
      </c>
      <c r="C77" s="380">
        <v>1</v>
      </c>
      <c r="D77" s="380">
        <v>6</v>
      </c>
      <c r="E77" s="380" t="s">
        <v>211</v>
      </c>
      <c r="F77" s="383" t="s">
        <v>101</v>
      </c>
      <c r="G77" s="389"/>
      <c r="H77" s="27"/>
      <c r="I77" s="27"/>
      <c r="J77" s="359">
        <f>SUBTOTAL(9,G77:I77)</f>
        <v>0</v>
      </c>
      <c r="K77" s="361">
        <f t="shared" si="28"/>
        <v>0</v>
      </c>
    </row>
    <row r="78" spans="1:11" ht="12.75" x14ac:dyDescent="0.2">
      <c r="A78" s="375">
        <v>2</v>
      </c>
      <c r="B78" s="376">
        <v>2</v>
      </c>
      <c r="C78" s="376">
        <v>1</v>
      </c>
      <c r="D78" s="376">
        <v>7</v>
      </c>
      <c r="E78" s="376"/>
      <c r="F78" s="377" t="s">
        <v>31</v>
      </c>
      <c r="G78" s="378">
        <f>G79</f>
        <v>0</v>
      </c>
      <c r="H78" s="378">
        <f t="shared" ref="H78:K78" si="35">H79</f>
        <v>770400</v>
      </c>
      <c r="I78" s="378">
        <f t="shared" si="35"/>
        <v>0</v>
      </c>
      <c r="J78" s="378">
        <f t="shared" si="35"/>
        <v>770400</v>
      </c>
      <c r="K78" s="53">
        <f t="shared" si="35"/>
        <v>8.2746649769433009E-2</v>
      </c>
    </row>
    <row r="79" spans="1:11" ht="12.75" x14ac:dyDescent="0.2">
      <c r="A79" s="379">
        <v>2</v>
      </c>
      <c r="B79" s="380">
        <v>2</v>
      </c>
      <c r="C79" s="380">
        <v>1</v>
      </c>
      <c r="D79" s="380">
        <v>7</v>
      </c>
      <c r="E79" s="380" t="s">
        <v>210</v>
      </c>
      <c r="F79" s="383" t="s">
        <v>31</v>
      </c>
      <c r="G79" s="382"/>
      <c r="H79" s="360">
        <v>770400</v>
      </c>
      <c r="I79" s="360"/>
      <c r="J79" s="360">
        <f>SUBTOTAL(9,G79:I79)</f>
        <v>770400</v>
      </c>
      <c r="K79" s="361">
        <f t="shared" si="28"/>
        <v>8.2746649769433009E-2</v>
      </c>
    </row>
    <row r="80" spans="1:11" ht="12.75" x14ac:dyDescent="0.2">
      <c r="A80" s="375">
        <v>2</v>
      </c>
      <c r="B80" s="376">
        <v>2</v>
      </c>
      <c r="C80" s="376">
        <v>1</v>
      </c>
      <c r="D80" s="376">
        <v>8</v>
      </c>
      <c r="E80" s="376"/>
      <c r="F80" s="377" t="s">
        <v>102</v>
      </c>
      <c r="G80" s="378">
        <f>G81</f>
        <v>0</v>
      </c>
      <c r="H80" s="378">
        <f t="shared" ref="H80:K80" si="36">H81</f>
        <v>396000</v>
      </c>
      <c r="I80" s="378">
        <f t="shared" si="36"/>
        <v>0</v>
      </c>
      <c r="J80" s="378">
        <f t="shared" si="36"/>
        <v>396000</v>
      </c>
      <c r="K80" s="53">
        <f t="shared" si="36"/>
        <v>4.2533324647839398E-2</v>
      </c>
    </row>
    <row r="81" spans="1:13" ht="12.75" x14ac:dyDescent="0.2">
      <c r="A81" s="379">
        <v>2</v>
      </c>
      <c r="B81" s="380">
        <v>2</v>
      </c>
      <c r="C81" s="380">
        <v>1</v>
      </c>
      <c r="D81" s="380">
        <v>8</v>
      </c>
      <c r="E81" s="380" t="s">
        <v>210</v>
      </c>
      <c r="F81" s="383" t="s">
        <v>102</v>
      </c>
      <c r="G81" s="382"/>
      <c r="H81" s="360">
        <v>396000</v>
      </c>
      <c r="I81" s="30"/>
      <c r="J81" s="360">
        <f>SUBTOTAL(9,G81:I81)</f>
        <v>396000</v>
      </c>
      <c r="K81" s="361">
        <f t="shared" si="28"/>
        <v>4.2533324647839398E-2</v>
      </c>
      <c r="M81" s="408"/>
    </row>
    <row r="82" spans="1:13" ht="12.75" x14ac:dyDescent="0.2">
      <c r="A82" s="371">
        <v>2</v>
      </c>
      <c r="B82" s="372">
        <v>2</v>
      </c>
      <c r="C82" s="372">
        <v>2</v>
      </c>
      <c r="D82" s="372"/>
      <c r="E82" s="372"/>
      <c r="F82" s="373" t="s">
        <v>253</v>
      </c>
      <c r="G82" s="374">
        <f>+G83+G85</f>
        <v>0</v>
      </c>
      <c r="H82" s="374">
        <f t="shared" ref="H82:K82" si="37">+H83+H85</f>
        <v>4506422</v>
      </c>
      <c r="I82" s="374">
        <f t="shared" si="37"/>
        <v>0</v>
      </c>
      <c r="J82" s="374">
        <f t="shared" si="37"/>
        <v>4506422</v>
      </c>
      <c r="K82" s="374">
        <f t="shared" si="37"/>
        <v>0.48402300486405486</v>
      </c>
      <c r="M82" s="408"/>
    </row>
    <row r="83" spans="1:13" ht="12.75" x14ac:dyDescent="0.2">
      <c r="A83" s="375">
        <v>2</v>
      </c>
      <c r="B83" s="376">
        <v>2</v>
      </c>
      <c r="C83" s="376">
        <v>2</v>
      </c>
      <c r="D83" s="376">
        <v>1</v>
      </c>
      <c r="E83" s="376"/>
      <c r="F83" s="377" t="s">
        <v>103</v>
      </c>
      <c r="G83" s="378">
        <f>G84</f>
        <v>0</v>
      </c>
      <c r="H83" s="378">
        <f t="shared" ref="H83:K83" si="38">H84</f>
        <v>1000000</v>
      </c>
      <c r="I83" s="378">
        <f t="shared" si="38"/>
        <v>0</v>
      </c>
      <c r="J83" s="378">
        <f t="shared" si="38"/>
        <v>1000000</v>
      </c>
      <c r="K83" s="53">
        <f t="shared" si="38"/>
        <v>0.10740738547434191</v>
      </c>
    </row>
    <row r="84" spans="1:13" ht="12.75" x14ac:dyDescent="0.2">
      <c r="A84" s="379">
        <v>2</v>
      </c>
      <c r="B84" s="380">
        <v>2</v>
      </c>
      <c r="C84" s="380">
        <v>2</v>
      </c>
      <c r="D84" s="380">
        <v>1</v>
      </c>
      <c r="E84" s="380" t="s">
        <v>210</v>
      </c>
      <c r="F84" s="383" t="s">
        <v>103</v>
      </c>
      <c r="G84" s="382"/>
      <c r="H84" s="27">
        <v>1000000</v>
      </c>
      <c r="I84" s="27"/>
      <c r="J84" s="359">
        <f>SUBTOTAL(9,G84:I84)</f>
        <v>1000000</v>
      </c>
      <c r="K84" s="361">
        <f t="shared" si="28"/>
        <v>0.10740738547434191</v>
      </c>
    </row>
    <row r="85" spans="1:13" ht="12.75" x14ac:dyDescent="0.2">
      <c r="A85" s="375">
        <v>2</v>
      </c>
      <c r="B85" s="376">
        <v>2</v>
      </c>
      <c r="C85" s="376">
        <v>2</v>
      </c>
      <c r="D85" s="376">
        <v>2</v>
      </c>
      <c r="E85" s="376"/>
      <c r="F85" s="377" t="s">
        <v>104</v>
      </c>
      <c r="G85" s="378">
        <f>G86</f>
        <v>0</v>
      </c>
      <c r="H85" s="30">
        <f>H86</f>
        <v>3506422</v>
      </c>
      <c r="I85" s="30">
        <f>I86</f>
        <v>0</v>
      </c>
      <c r="J85" s="30">
        <f>J86</f>
        <v>3506422</v>
      </c>
      <c r="K85" s="53">
        <f>K86</f>
        <v>0.37661561938971294</v>
      </c>
    </row>
    <row r="86" spans="1:13" ht="12.75" x14ac:dyDescent="0.2">
      <c r="A86" s="379">
        <v>2</v>
      </c>
      <c r="B86" s="380">
        <v>2</v>
      </c>
      <c r="C86" s="380">
        <v>2</v>
      </c>
      <c r="D86" s="380">
        <v>2</v>
      </c>
      <c r="E86" s="380" t="s">
        <v>210</v>
      </c>
      <c r="F86" s="383" t="s">
        <v>104</v>
      </c>
      <c r="G86" s="382"/>
      <c r="H86" s="27">
        <v>3506422</v>
      </c>
      <c r="I86" s="27"/>
      <c r="J86" s="359">
        <f>SUBTOTAL(9,G86:I86)</f>
        <v>3506422</v>
      </c>
      <c r="K86" s="361">
        <f t="shared" si="28"/>
        <v>0.37661561938971294</v>
      </c>
    </row>
    <row r="87" spans="1:13" ht="12.75" x14ac:dyDescent="0.2">
      <c r="A87" s="371">
        <v>2</v>
      </c>
      <c r="B87" s="372">
        <v>2</v>
      </c>
      <c r="C87" s="372">
        <v>3</v>
      </c>
      <c r="D87" s="372"/>
      <c r="E87" s="372"/>
      <c r="F87" s="373" t="s">
        <v>32</v>
      </c>
      <c r="G87" s="374">
        <f>+G88+G90</f>
        <v>0</v>
      </c>
      <c r="H87" s="374">
        <f t="shared" ref="H87:K87" si="39">+H88+H90</f>
        <v>0</v>
      </c>
      <c r="I87" s="374">
        <f t="shared" si="39"/>
        <v>0</v>
      </c>
      <c r="J87" s="374">
        <f t="shared" si="39"/>
        <v>0</v>
      </c>
      <c r="K87" s="374">
        <f t="shared" si="39"/>
        <v>0</v>
      </c>
    </row>
    <row r="88" spans="1:13" ht="12.75" x14ac:dyDescent="0.2">
      <c r="A88" s="375">
        <v>2</v>
      </c>
      <c r="B88" s="376">
        <v>2</v>
      </c>
      <c r="C88" s="376">
        <v>3</v>
      </c>
      <c r="D88" s="376">
        <v>1</v>
      </c>
      <c r="E88" s="376"/>
      <c r="F88" s="377" t="s">
        <v>105</v>
      </c>
      <c r="G88" s="378">
        <f>G89</f>
        <v>0</v>
      </c>
      <c r="H88" s="378">
        <f t="shared" ref="H88:K88" si="40">H89</f>
        <v>0</v>
      </c>
      <c r="I88" s="378">
        <f t="shared" si="40"/>
        <v>0</v>
      </c>
      <c r="J88" s="378">
        <f t="shared" si="40"/>
        <v>0</v>
      </c>
      <c r="K88" s="53">
        <f t="shared" si="40"/>
        <v>0</v>
      </c>
    </row>
    <row r="89" spans="1:13" ht="12.75" x14ac:dyDescent="0.2">
      <c r="A89" s="379">
        <v>2</v>
      </c>
      <c r="B89" s="380">
        <v>2</v>
      </c>
      <c r="C89" s="380">
        <v>3</v>
      </c>
      <c r="D89" s="380">
        <v>1</v>
      </c>
      <c r="E89" s="380" t="s">
        <v>210</v>
      </c>
      <c r="F89" s="383" t="s">
        <v>105</v>
      </c>
      <c r="G89" s="382"/>
      <c r="H89" s="382"/>
      <c r="I89" s="382"/>
      <c r="J89" s="396">
        <f>SUBTOTAL(9,G89:I89)</f>
        <v>0</v>
      </c>
      <c r="K89" s="361">
        <f t="shared" si="28"/>
        <v>0</v>
      </c>
    </row>
    <row r="90" spans="1:13" ht="12.75" x14ac:dyDescent="0.2">
      <c r="A90" s="375">
        <v>2</v>
      </c>
      <c r="B90" s="376">
        <v>2</v>
      </c>
      <c r="C90" s="376">
        <v>3</v>
      </c>
      <c r="D90" s="376">
        <v>2</v>
      </c>
      <c r="E90" s="376"/>
      <c r="F90" s="377" t="s">
        <v>106</v>
      </c>
      <c r="G90" s="378">
        <f>G91</f>
        <v>0</v>
      </c>
      <c r="H90" s="378">
        <f t="shared" ref="H90:K90" si="41">H91</f>
        <v>0</v>
      </c>
      <c r="I90" s="378">
        <f t="shared" si="41"/>
        <v>0</v>
      </c>
      <c r="J90" s="378">
        <f t="shared" si="41"/>
        <v>0</v>
      </c>
      <c r="K90" s="53">
        <f t="shared" si="41"/>
        <v>0</v>
      </c>
    </row>
    <row r="91" spans="1:13" ht="12.75" x14ac:dyDescent="0.2">
      <c r="A91" s="379">
        <v>2</v>
      </c>
      <c r="B91" s="380">
        <v>2</v>
      </c>
      <c r="C91" s="380">
        <v>3</v>
      </c>
      <c r="D91" s="380">
        <v>2</v>
      </c>
      <c r="E91" s="380" t="s">
        <v>210</v>
      </c>
      <c r="F91" s="383" t="s">
        <v>106</v>
      </c>
      <c r="G91" s="382"/>
      <c r="H91" s="382"/>
      <c r="I91" s="382"/>
      <c r="J91" s="396">
        <f>SUBTOTAL(9,G91:I91)</f>
        <v>0</v>
      </c>
      <c r="K91" s="361">
        <f t="shared" si="28"/>
        <v>0</v>
      </c>
    </row>
    <row r="92" spans="1:13" ht="12.75" x14ac:dyDescent="0.2">
      <c r="A92" s="371">
        <v>2</v>
      </c>
      <c r="B92" s="372">
        <v>2</v>
      </c>
      <c r="C92" s="372">
        <v>4</v>
      </c>
      <c r="D92" s="372"/>
      <c r="E92" s="372"/>
      <c r="F92" s="373" t="s">
        <v>107</v>
      </c>
      <c r="G92" s="374">
        <f>+G93+G95+G97</f>
        <v>0</v>
      </c>
      <c r="H92" s="374">
        <f t="shared" ref="H92:K92" si="42">+H93+H95+H97</f>
        <v>960000</v>
      </c>
      <c r="I92" s="374">
        <f t="shared" si="42"/>
        <v>0</v>
      </c>
      <c r="J92" s="374">
        <f t="shared" si="42"/>
        <v>960000</v>
      </c>
      <c r="K92" s="374">
        <f t="shared" si="42"/>
        <v>0.10311109005536823</v>
      </c>
    </row>
    <row r="93" spans="1:13" ht="12.75" x14ac:dyDescent="0.2">
      <c r="A93" s="375">
        <v>2</v>
      </c>
      <c r="B93" s="376">
        <v>2</v>
      </c>
      <c r="C93" s="376">
        <v>4</v>
      </c>
      <c r="D93" s="376">
        <v>1</v>
      </c>
      <c r="E93" s="376"/>
      <c r="F93" s="388" t="s">
        <v>1033</v>
      </c>
      <c r="G93" s="378">
        <f>G94</f>
        <v>0</v>
      </c>
      <c r="H93" s="378">
        <f t="shared" ref="H93:K93" si="43">H94</f>
        <v>360000</v>
      </c>
      <c r="I93" s="378">
        <f t="shared" si="43"/>
        <v>0</v>
      </c>
      <c r="J93" s="378">
        <f t="shared" si="43"/>
        <v>360000</v>
      </c>
      <c r="K93" s="53">
        <f t="shared" si="43"/>
        <v>3.8666658770763092E-2</v>
      </c>
    </row>
    <row r="94" spans="1:13" ht="12.75" x14ac:dyDescent="0.2">
      <c r="A94" s="379">
        <v>2</v>
      </c>
      <c r="B94" s="380">
        <v>2</v>
      </c>
      <c r="C94" s="380">
        <v>4</v>
      </c>
      <c r="D94" s="380">
        <v>1</v>
      </c>
      <c r="E94" s="380" t="s">
        <v>210</v>
      </c>
      <c r="F94" s="381" t="s">
        <v>1033</v>
      </c>
      <c r="G94" s="382"/>
      <c r="H94" s="27">
        <v>360000</v>
      </c>
      <c r="I94" s="27"/>
      <c r="J94" s="359">
        <f>SUBTOTAL(9,G94:I94)</f>
        <v>360000</v>
      </c>
      <c r="K94" s="361">
        <f t="shared" si="28"/>
        <v>3.8666658770763092E-2</v>
      </c>
    </row>
    <row r="95" spans="1:13" ht="12.75" x14ac:dyDescent="0.2">
      <c r="A95" s="375">
        <v>2</v>
      </c>
      <c r="B95" s="376">
        <v>2</v>
      </c>
      <c r="C95" s="376">
        <v>4</v>
      </c>
      <c r="D95" s="376">
        <v>2</v>
      </c>
      <c r="E95" s="376"/>
      <c r="F95" s="388" t="s">
        <v>33</v>
      </c>
      <c r="G95" s="378">
        <f>G96</f>
        <v>0</v>
      </c>
      <c r="H95" s="378">
        <f t="shared" ref="H95:K95" si="44">H96</f>
        <v>600000</v>
      </c>
      <c r="I95" s="378">
        <f t="shared" si="44"/>
        <v>0</v>
      </c>
      <c r="J95" s="378">
        <f t="shared" si="44"/>
        <v>600000</v>
      </c>
      <c r="K95" s="53">
        <f t="shared" si="44"/>
        <v>6.4444431284605141E-2</v>
      </c>
    </row>
    <row r="96" spans="1:13" ht="12.75" x14ac:dyDescent="0.2">
      <c r="A96" s="379">
        <v>2</v>
      </c>
      <c r="B96" s="380">
        <v>2</v>
      </c>
      <c r="C96" s="380">
        <v>4</v>
      </c>
      <c r="D96" s="380">
        <v>2</v>
      </c>
      <c r="E96" s="380" t="s">
        <v>210</v>
      </c>
      <c r="F96" s="383" t="s">
        <v>33</v>
      </c>
      <c r="G96" s="382"/>
      <c r="H96" s="27">
        <v>600000</v>
      </c>
      <c r="I96" s="27"/>
      <c r="J96" s="359">
        <f>SUBTOTAL(9,G96:I96)</f>
        <v>600000</v>
      </c>
      <c r="K96" s="361">
        <f t="shared" si="28"/>
        <v>6.4444431284605141E-2</v>
      </c>
    </row>
    <row r="97" spans="1:11" ht="12.75" x14ac:dyDescent="0.2">
      <c r="A97" s="375">
        <v>2</v>
      </c>
      <c r="B97" s="376">
        <v>2</v>
      </c>
      <c r="C97" s="376">
        <v>4</v>
      </c>
      <c r="D97" s="376">
        <v>4</v>
      </c>
      <c r="E97" s="376"/>
      <c r="F97" s="388" t="s">
        <v>108</v>
      </c>
      <c r="G97" s="378">
        <f>G98</f>
        <v>0</v>
      </c>
      <c r="H97" s="378">
        <f t="shared" ref="H97:K97" si="45">H98</f>
        <v>0</v>
      </c>
      <c r="I97" s="378">
        <f t="shared" si="45"/>
        <v>0</v>
      </c>
      <c r="J97" s="378">
        <f t="shared" si="45"/>
        <v>0</v>
      </c>
      <c r="K97" s="53">
        <f t="shared" si="45"/>
        <v>0</v>
      </c>
    </row>
    <row r="98" spans="1:11" ht="12.75" x14ac:dyDescent="0.2">
      <c r="A98" s="379">
        <v>2</v>
      </c>
      <c r="B98" s="380">
        <v>2</v>
      </c>
      <c r="C98" s="380">
        <v>4</v>
      </c>
      <c r="D98" s="380">
        <v>4</v>
      </c>
      <c r="E98" s="380" t="s">
        <v>210</v>
      </c>
      <c r="F98" s="383" t="s">
        <v>108</v>
      </c>
      <c r="G98" s="382"/>
      <c r="H98" s="27"/>
      <c r="I98" s="27"/>
      <c r="J98" s="359">
        <f>SUBTOTAL(9,G98:I98)</f>
        <v>0</v>
      </c>
      <c r="K98" s="53">
        <f t="shared" si="28"/>
        <v>0</v>
      </c>
    </row>
    <row r="99" spans="1:11" ht="12.75" x14ac:dyDescent="0.2">
      <c r="A99" s="371">
        <v>2</v>
      </c>
      <c r="B99" s="372">
        <v>2</v>
      </c>
      <c r="C99" s="372">
        <v>5</v>
      </c>
      <c r="D99" s="372"/>
      <c r="E99" s="372"/>
      <c r="F99" s="373" t="s">
        <v>109</v>
      </c>
      <c r="G99" s="374">
        <f>+G100+G102+G104+G110+G112</f>
        <v>0</v>
      </c>
      <c r="H99" s="374">
        <f t="shared" ref="H99:K99" si="46">+H100+H102+H104+H110+H112</f>
        <v>200000</v>
      </c>
      <c r="I99" s="374">
        <f t="shared" si="46"/>
        <v>0</v>
      </c>
      <c r="J99" s="374">
        <f t="shared" si="46"/>
        <v>200000</v>
      </c>
      <c r="K99" s="374">
        <f t="shared" si="46"/>
        <v>2.1481477094868383E-2</v>
      </c>
    </row>
    <row r="100" spans="1:11" ht="12.75" x14ac:dyDescent="0.2">
      <c r="A100" s="375">
        <v>2</v>
      </c>
      <c r="B100" s="376">
        <v>2</v>
      </c>
      <c r="C100" s="376">
        <v>5</v>
      </c>
      <c r="D100" s="376">
        <v>1</v>
      </c>
      <c r="E100" s="376"/>
      <c r="F100" s="388" t="s">
        <v>110</v>
      </c>
      <c r="G100" s="378">
        <f>G101</f>
        <v>0</v>
      </c>
      <c r="H100" s="378">
        <f t="shared" ref="H100:K100" si="47">H101</f>
        <v>0</v>
      </c>
      <c r="I100" s="378">
        <f t="shared" si="47"/>
        <v>0</v>
      </c>
      <c r="J100" s="378">
        <f t="shared" si="47"/>
        <v>0</v>
      </c>
      <c r="K100" s="53">
        <f t="shared" si="47"/>
        <v>0</v>
      </c>
    </row>
    <row r="101" spans="1:11" ht="12.75" x14ac:dyDescent="0.2">
      <c r="A101" s="379">
        <v>2</v>
      </c>
      <c r="B101" s="380">
        <v>2</v>
      </c>
      <c r="C101" s="380">
        <v>5</v>
      </c>
      <c r="D101" s="380">
        <v>1</v>
      </c>
      <c r="E101" s="380" t="s">
        <v>210</v>
      </c>
      <c r="F101" s="383" t="s">
        <v>110</v>
      </c>
      <c r="G101" s="382"/>
      <c r="H101" s="28"/>
      <c r="I101" s="28"/>
      <c r="J101" s="359">
        <f>SUBTOTAL(9,G101:I101)</f>
        <v>0</v>
      </c>
      <c r="K101" s="361">
        <f t="shared" si="28"/>
        <v>0</v>
      </c>
    </row>
    <row r="102" spans="1:11" ht="12.75" x14ac:dyDescent="0.2">
      <c r="A102" s="375">
        <v>2</v>
      </c>
      <c r="B102" s="376">
        <v>2</v>
      </c>
      <c r="C102" s="376">
        <v>5</v>
      </c>
      <c r="D102" s="376">
        <v>2</v>
      </c>
      <c r="E102" s="376"/>
      <c r="F102" s="377" t="s">
        <v>1034</v>
      </c>
      <c r="G102" s="378">
        <f>G103</f>
        <v>0</v>
      </c>
      <c r="H102" s="378">
        <f t="shared" ref="H102:K102" si="48">H103</f>
        <v>0</v>
      </c>
      <c r="I102" s="378">
        <f t="shared" si="48"/>
        <v>0</v>
      </c>
      <c r="J102" s="378">
        <f t="shared" si="48"/>
        <v>0</v>
      </c>
      <c r="K102" s="53">
        <f t="shared" si="48"/>
        <v>0</v>
      </c>
    </row>
    <row r="103" spans="1:11" ht="12.75" x14ac:dyDescent="0.2">
      <c r="A103" s="379">
        <v>2</v>
      </c>
      <c r="B103" s="380">
        <v>2</v>
      </c>
      <c r="C103" s="380">
        <v>5</v>
      </c>
      <c r="D103" s="380">
        <v>2</v>
      </c>
      <c r="E103" s="380" t="s">
        <v>210</v>
      </c>
      <c r="F103" s="383" t="s">
        <v>1034</v>
      </c>
      <c r="G103" s="382"/>
      <c r="H103" s="27"/>
      <c r="I103" s="27"/>
      <c r="J103" s="359">
        <f>SUBTOTAL(9,G103:I103)</f>
        <v>0</v>
      </c>
      <c r="K103" s="361">
        <f t="shared" si="28"/>
        <v>0</v>
      </c>
    </row>
    <row r="104" spans="1:11" ht="12.75" x14ac:dyDescent="0.2">
      <c r="A104" s="375">
        <v>2</v>
      </c>
      <c r="B104" s="376">
        <v>2</v>
      </c>
      <c r="C104" s="376">
        <v>5</v>
      </c>
      <c r="D104" s="376">
        <v>3</v>
      </c>
      <c r="E104" s="376"/>
      <c r="F104" s="377" t="s">
        <v>1035</v>
      </c>
      <c r="G104" s="378">
        <f>SUM(G105:G109)</f>
        <v>0</v>
      </c>
      <c r="H104" s="378">
        <f t="shared" ref="H104:I104" si="49">SUM(H105:H109)</f>
        <v>0</v>
      </c>
      <c r="I104" s="378">
        <f t="shared" si="49"/>
        <v>0</v>
      </c>
      <c r="J104" s="378">
        <f>SUM(J105:J109)</f>
        <v>0</v>
      </c>
      <c r="K104" s="53">
        <f>SUM(K105:K109)</f>
        <v>0</v>
      </c>
    </row>
    <row r="105" spans="1:11" ht="12.75" x14ac:dyDescent="0.2">
      <c r="A105" s="379">
        <v>2</v>
      </c>
      <c r="B105" s="380">
        <v>2</v>
      </c>
      <c r="C105" s="380">
        <v>5</v>
      </c>
      <c r="D105" s="380">
        <v>3</v>
      </c>
      <c r="E105" s="380" t="s">
        <v>210</v>
      </c>
      <c r="F105" s="383" t="s">
        <v>111</v>
      </c>
      <c r="G105" s="382"/>
      <c r="H105" s="382"/>
      <c r="I105" s="382"/>
      <c r="J105" s="396">
        <f>SUBTOTAL(9,G105:I105)</f>
        <v>0</v>
      </c>
      <c r="K105" s="361">
        <f t="shared" si="28"/>
        <v>0</v>
      </c>
    </row>
    <row r="106" spans="1:11" ht="12.75" x14ac:dyDescent="0.2">
      <c r="A106" s="379">
        <v>2</v>
      </c>
      <c r="B106" s="380">
        <v>2</v>
      </c>
      <c r="C106" s="380">
        <v>5</v>
      </c>
      <c r="D106" s="380">
        <v>3</v>
      </c>
      <c r="E106" s="380" t="s">
        <v>211</v>
      </c>
      <c r="F106" s="383" t="s">
        <v>112</v>
      </c>
      <c r="G106" s="382"/>
      <c r="H106" s="382"/>
      <c r="I106" s="382"/>
      <c r="J106" s="396">
        <f t="shared" ref="J106:J111" si="50">SUBTOTAL(9,G106:I106)</f>
        <v>0</v>
      </c>
      <c r="K106" s="361">
        <f t="shared" si="28"/>
        <v>0</v>
      </c>
    </row>
    <row r="107" spans="1:11" ht="12.75" x14ac:dyDescent="0.2">
      <c r="A107" s="379">
        <v>2</v>
      </c>
      <c r="B107" s="380">
        <v>2</v>
      </c>
      <c r="C107" s="380">
        <v>5</v>
      </c>
      <c r="D107" s="380">
        <v>3</v>
      </c>
      <c r="E107" s="380" t="s">
        <v>212</v>
      </c>
      <c r="F107" s="383" t="s">
        <v>113</v>
      </c>
      <c r="G107" s="382"/>
      <c r="H107" s="382"/>
      <c r="I107" s="382"/>
      <c r="J107" s="396">
        <f t="shared" si="50"/>
        <v>0</v>
      </c>
      <c r="K107" s="361">
        <f t="shared" si="28"/>
        <v>0</v>
      </c>
    </row>
    <row r="108" spans="1:11" ht="12.75" x14ac:dyDescent="0.2">
      <c r="A108" s="379">
        <v>2</v>
      </c>
      <c r="B108" s="380">
        <v>2</v>
      </c>
      <c r="C108" s="380">
        <v>5</v>
      </c>
      <c r="D108" s="380">
        <v>3</v>
      </c>
      <c r="E108" s="380" t="s">
        <v>213</v>
      </c>
      <c r="F108" s="383" t="s">
        <v>114</v>
      </c>
      <c r="G108" s="382"/>
      <c r="H108" s="382"/>
      <c r="I108" s="382"/>
      <c r="J108" s="396">
        <f t="shared" si="50"/>
        <v>0</v>
      </c>
      <c r="K108" s="361">
        <f t="shared" si="28"/>
        <v>0</v>
      </c>
    </row>
    <row r="109" spans="1:11" ht="12.75" x14ac:dyDescent="0.2">
      <c r="A109" s="379">
        <v>2</v>
      </c>
      <c r="B109" s="380">
        <v>2</v>
      </c>
      <c r="C109" s="380">
        <v>5</v>
      </c>
      <c r="D109" s="380">
        <v>3</v>
      </c>
      <c r="E109" s="380" t="s">
        <v>216</v>
      </c>
      <c r="F109" s="383" t="s">
        <v>115</v>
      </c>
      <c r="G109" s="382"/>
      <c r="H109" s="382"/>
      <c r="I109" s="382"/>
      <c r="J109" s="396">
        <f t="shared" si="50"/>
        <v>0</v>
      </c>
      <c r="K109" s="361">
        <f t="shared" si="28"/>
        <v>0</v>
      </c>
    </row>
    <row r="110" spans="1:11" ht="12.75" x14ac:dyDescent="0.2">
      <c r="A110" s="375">
        <v>2</v>
      </c>
      <c r="B110" s="376">
        <v>2</v>
      </c>
      <c r="C110" s="376">
        <v>5</v>
      </c>
      <c r="D110" s="376">
        <v>4</v>
      </c>
      <c r="E110" s="376"/>
      <c r="F110" s="388" t="s">
        <v>116</v>
      </c>
      <c r="G110" s="378">
        <f>G111</f>
        <v>0</v>
      </c>
      <c r="H110" s="378">
        <f t="shared" ref="H110:K110" si="51">H111</f>
        <v>200000</v>
      </c>
      <c r="I110" s="378">
        <f t="shared" si="51"/>
        <v>0</v>
      </c>
      <c r="J110" s="378">
        <f t="shared" si="51"/>
        <v>200000</v>
      </c>
      <c r="K110" s="53">
        <f t="shared" si="51"/>
        <v>2.1481477094868383E-2</v>
      </c>
    </row>
    <row r="111" spans="1:11" ht="12.75" x14ac:dyDescent="0.2">
      <c r="A111" s="379">
        <v>2</v>
      </c>
      <c r="B111" s="380">
        <v>2</v>
      </c>
      <c r="C111" s="380">
        <v>5</v>
      </c>
      <c r="D111" s="380">
        <v>4</v>
      </c>
      <c r="E111" s="380" t="s">
        <v>210</v>
      </c>
      <c r="F111" s="383" t="s">
        <v>116</v>
      </c>
      <c r="G111" s="382"/>
      <c r="H111" s="382">
        <v>200000</v>
      </c>
      <c r="I111" s="382"/>
      <c r="J111" s="396">
        <f t="shared" si="50"/>
        <v>200000</v>
      </c>
      <c r="K111" s="361">
        <f t="shared" si="28"/>
        <v>2.1481477094868383E-2</v>
      </c>
    </row>
    <row r="112" spans="1:11" ht="12.75" x14ac:dyDescent="0.2">
      <c r="A112" s="375">
        <v>2</v>
      </c>
      <c r="B112" s="376">
        <v>2</v>
      </c>
      <c r="C112" s="376">
        <v>5</v>
      </c>
      <c r="D112" s="376">
        <v>8</v>
      </c>
      <c r="E112" s="376"/>
      <c r="F112" s="377" t="s">
        <v>117</v>
      </c>
      <c r="G112" s="378">
        <f>G113</f>
        <v>0</v>
      </c>
      <c r="H112" s="30">
        <f>H113</f>
        <v>0</v>
      </c>
      <c r="I112" s="30">
        <f>I113</f>
        <v>0</v>
      </c>
      <c r="J112" s="30">
        <f>J113</f>
        <v>0</v>
      </c>
      <c r="K112" s="361">
        <f t="shared" si="28"/>
        <v>0</v>
      </c>
    </row>
    <row r="113" spans="1:11" ht="12.75" x14ac:dyDescent="0.2">
      <c r="A113" s="379">
        <v>2</v>
      </c>
      <c r="B113" s="380">
        <v>2</v>
      </c>
      <c r="C113" s="380">
        <v>5</v>
      </c>
      <c r="D113" s="380">
        <v>8</v>
      </c>
      <c r="E113" s="380" t="s">
        <v>210</v>
      </c>
      <c r="F113" s="383" t="s">
        <v>117</v>
      </c>
      <c r="G113" s="382"/>
      <c r="H113" s="27"/>
      <c r="I113" s="27"/>
      <c r="J113" s="359">
        <f>SUBTOTAL(9,G113:I113)</f>
        <v>0</v>
      </c>
      <c r="K113" s="361">
        <f t="shared" si="28"/>
        <v>0</v>
      </c>
    </row>
    <row r="114" spans="1:11" ht="12.75" x14ac:dyDescent="0.2">
      <c r="A114" s="375">
        <v>2</v>
      </c>
      <c r="B114" s="376">
        <v>2</v>
      </c>
      <c r="C114" s="376">
        <v>5</v>
      </c>
      <c r="D114" s="376">
        <v>9</v>
      </c>
      <c r="E114" s="376"/>
      <c r="F114" s="377" t="s">
        <v>1079</v>
      </c>
      <c r="G114" s="390">
        <f>+G115</f>
        <v>0</v>
      </c>
      <c r="H114" s="390">
        <f t="shared" ref="H114:K114" si="52">+H115</f>
        <v>0</v>
      </c>
      <c r="I114" s="390">
        <f t="shared" si="52"/>
        <v>0</v>
      </c>
      <c r="J114" s="390">
        <f t="shared" si="52"/>
        <v>0</v>
      </c>
      <c r="K114" s="53">
        <f t="shared" si="52"/>
        <v>0</v>
      </c>
    </row>
    <row r="115" spans="1:11" ht="12.75" x14ac:dyDescent="0.2">
      <c r="A115" s="379">
        <v>2</v>
      </c>
      <c r="B115" s="380">
        <v>2</v>
      </c>
      <c r="C115" s="380">
        <v>5</v>
      </c>
      <c r="D115" s="380">
        <v>9</v>
      </c>
      <c r="E115" s="380" t="s">
        <v>210</v>
      </c>
      <c r="F115" s="383" t="s">
        <v>1037</v>
      </c>
      <c r="G115" s="382"/>
      <c r="H115" s="27"/>
      <c r="I115" s="27"/>
      <c r="J115" s="359">
        <f>SUBTOTAL(9,G115:I115)</f>
        <v>0</v>
      </c>
      <c r="K115" s="361">
        <f t="shared" si="28"/>
        <v>0</v>
      </c>
    </row>
    <row r="116" spans="1:11" ht="12.75" x14ac:dyDescent="0.2">
      <c r="A116" s="371">
        <v>2</v>
      </c>
      <c r="B116" s="372">
        <v>2</v>
      </c>
      <c r="C116" s="372">
        <v>6</v>
      </c>
      <c r="D116" s="372"/>
      <c r="E116" s="372"/>
      <c r="F116" s="373" t="s">
        <v>118</v>
      </c>
      <c r="G116" s="374">
        <f>+G117+G119+G121+G123</f>
        <v>0</v>
      </c>
      <c r="H116" s="32">
        <f>+H117+H119+H121+H123</f>
        <v>1900000</v>
      </c>
      <c r="I116" s="32">
        <f>+I117+I119+I121+I123</f>
        <v>0</v>
      </c>
      <c r="J116" s="32">
        <f>+J117+J119+J121+J123</f>
        <v>1900000</v>
      </c>
      <c r="K116" s="32">
        <f>+K117+K119+K121+K123</f>
        <v>0.20407403240124961</v>
      </c>
    </row>
    <row r="117" spans="1:11" ht="12.75" x14ac:dyDescent="0.2">
      <c r="A117" s="375">
        <v>2</v>
      </c>
      <c r="B117" s="376">
        <v>2</v>
      </c>
      <c r="C117" s="376">
        <v>6</v>
      </c>
      <c r="D117" s="376">
        <v>1</v>
      </c>
      <c r="E117" s="376"/>
      <c r="F117" s="388" t="s">
        <v>254</v>
      </c>
      <c r="G117" s="378">
        <f>G118</f>
        <v>0</v>
      </c>
      <c r="H117" s="378">
        <f t="shared" ref="H117:K117" si="53">H118</f>
        <v>900000</v>
      </c>
      <c r="I117" s="378">
        <f t="shared" si="53"/>
        <v>0</v>
      </c>
      <c r="J117" s="378">
        <f t="shared" si="53"/>
        <v>900000</v>
      </c>
      <c r="K117" s="53">
        <f t="shared" si="53"/>
        <v>9.6666646926907712E-2</v>
      </c>
    </row>
    <row r="118" spans="1:11" ht="12.75" x14ac:dyDescent="0.2">
      <c r="A118" s="379">
        <v>2</v>
      </c>
      <c r="B118" s="380">
        <v>2</v>
      </c>
      <c r="C118" s="380">
        <v>6</v>
      </c>
      <c r="D118" s="380">
        <v>1</v>
      </c>
      <c r="E118" s="380" t="s">
        <v>210</v>
      </c>
      <c r="F118" s="383" t="s">
        <v>254</v>
      </c>
      <c r="G118" s="382"/>
      <c r="H118" s="27">
        <v>900000</v>
      </c>
      <c r="I118" s="27"/>
      <c r="J118" s="359">
        <f>SUBTOTAL(9,G118:I118)</f>
        <v>900000</v>
      </c>
      <c r="K118" s="361">
        <f t="shared" si="28"/>
        <v>9.6666646926907712E-2</v>
      </c>
    </row>
    <row r="119" spans="1:11" ht="12.75" x14ac:dyDescent="0.2">
      <c r="A119" s="375">
        <v>2</v>
      </c>
      <c r="B119" s="376">
        <v>2</v>
      </c>
      <c r="C119" s="376">
        <v>6</v>
      </c>
      <c r="D119" s="376">
        <v>2</v>
      </c>
      <c r="E119" s="376"/>
      <c r="F119" s="388" t="s">
        <v>119</v>
      </c>
      <c r="G119" s="378">
        <f>G120</f>
        <v>0</v>
      </c>
      <c r="H119" s="378">
        <f t="shared" ref="H119:K119" si="54">H120</f>
        <v>1000000</v>
      </c>
      <c r="I119" s="378">
        <f t="shared" si="54"/>
        <v>0</v>
      </c>
      <c r="J119" s="378">
        <f t="shared" si="54"/>
        <v>1000000</v>
      </c>
      <c r="K119" s="53">
        <f t="shared" si="54"/>
        <v>0.10740738547434191</v>
      </c>
    </row>
    <row r="120" spans="1:11" ht="12.75" x14ac:dyDescent="0.2">
      <c r="A120" s="379">
        <v>2</v>
      </c>
      <c r="B120" s="380">
        <v>2</v>
      </c>
      <c r="C120" s="380">
        <v>6</v>
      </c>
      <c r="D120" s="380">
        <v>2</v>
      </c>
      <c r="E120" s="380" t="s">
        <v>210</v>
      </c>
      <c r="F120" s="383" t="s">
        <v>119</v>
      </c>
      <c r="G120" s="382"/>
      <c r="H120" s="27">
        <v>1000000</v>
      </c>
      <c r="I120" s="27"/>
      <c r="J120" s="359">
        <f>SUBTOTAL(9,G120:I120)</f>
        <v>1000000</v>
      </c>
      <c r="K120" s="361">
        <f t="shared" si="28"/>
        <v>0.10740738547434191</v>
      </c>
    </row>
    <row r="121" spans="1:11" ht="12.75" x14ac:dyDescent="0.2">
      <c r="A121" s="375">
        <v>2</v>
      </c>
      <c r="B121" s="376">
        <v>2</v>
      </c>
      <c r="C121" s="376">
        <v>6</v>
      </c>
      <c r="D121" s="376">
        <v>3</v>
      </c>
      <c r="E121" s="376"/>
      <c r="F121" s="388" t="s">
        <v>120</v>
      </c>
      <c r="G121" s="378">
        <f>G122</f>
        <v>0</v>
      </c>
      <c r="H121" s="378">
        <f t="shared" ref="H121:K121" si="55">H122</f>
        <v>0</v>
      </c>
      <c r="I121" s="378">
        <f t="shared" si="55"/>
        <v>0</v>
      </c>
      <c r="J121" s="378">
        <f t="shared" si="55"/>
        <v>0</v>
      </c>
      <c r="K121" s="53">
        <f t="shared" si="55"/>
        <v>0</v>
      </c>
    </row>
    <row r="122" spans="1:11" ht="12.75" x14ac:dyDescent="0.2">
      <c r="A122" s="379">
        <v>2</v>
      </c>
      <c r="B122" s="380">
        <v>2</v>
      </c>
      <c r="C122" s="380">
        <v>6</v>
      </c>
      <c r="D122" s="380">
        <v>3</v>
      </c>
      <c r="E122" s="380" t="s">
        <v>210</v>
      </c>
      <c r="F122" s="383" t="s">
        <v>120</v>
      </c>
      <c r="G122" s="382"/>
      <c r="H122" s="27"/>
      <c r="I122" s="27"/>
      <c r="J122" s="359">
        <f>SUBTOTAL(9,G122:I122)</f>
        <v>0</v>
      </c>
      <c r="K122" s="361">
        <f t="shared" si="28"/>
        <v>0</v>
      </c>
    </row>
    <row r="123" spans="1:11" ht="12.75" x14ac:dyDescent="0.2">
      <c r="A123" s="375">
        <v>2</v>
      </c>
      <c r="B123" s="376">
        <v>2</v>
      </c>
      <c r="C123" s="376">
        <v>6</v>
      </c>
      <c r="D123" s="376">
        <v>9</v>
      </c>
      <c r="E123" s="376"/>
      <c r="F123" s="377" t="s">
        <v>215</v>
      </c>
      <c r="G123" s="390">
        <f>+G124</f>
        <v>0</v>
      </c>
      <c r="H123" s="390">
        <f t="shared" ref="H123:K123" si="56">+H124</f>
        <v>0</v>
      </c>
      <c r="I123" s="390">
        <f t="shared" si="56"/>
        <v>0</v>
      </c>
      <c r="J123" s="390">
        <f t="shared" si="56"/>
        <v>0</v>
      </c>
      <c r="K123" s="53">
        <f t="shared" si="56"/>
        <v>0</v>
      </c>
    </row>
    <row r="124" spans="1:11" ht="12.75" x14ac:dyDescent="0.2">
      <c r="A124" s="379">
        <v>2</v>
      </c>
      <c r="B124" s="380">
        <v>2</v>
      </c>
      <c r="C124" s="380">
        <v>6</v>
      </c>
      <c r="D124" s="380">
        <v>9</v>
      </c>
      <c r="E124" s="380" t="s">
        <v>210</v>
      </c>
      <c r="F124" s="383" t="s">
        <v>215</v>
      </c>
      <c r="G124" s="382"/>
      <c r="H124" s="27"/>
      <c r="I124" s="27"/>
      <c r="J124" s="359">
        <f>SUBTOTAL(9,G124:I124)</f>
        <v>0</v>
      </c>
      <c r="K124" s="361">
        <f t="shared" si="28"/>
        <v>0</v>
      </c>
    </row>
    <row r="125" spans="1:11" ht="12.75" x14ac:dyDescent="0.2">
      <c r="A125" s="371">
        <v>2</v>
      </c>
      <c r="B125" s="372">
        <v>2</v>
      </c>
      <c r="C125" s="372">
        <v>7</v>
      </c>
      <c r="D125" s="372"/>
      <c r="E125" s="372"/>
      <c r="F125" s="373" t="s">
        <v>121</v>
      </c>
      <c r="G125" s="374">
        <f>+G126+G131+G141</f>
        <v>0</v>
      </c>
      <c r="H125" s="374">
        <f t="shared" ref="H125:K125" si="57">+H126+H131+H141</f>
        <v>6900000</v>
      </c>
      <c r="I125" s="374">
        <f t="shared" si="57"/>
        <v>0</v>
      </c>
      <c r="J125" s="374">
        <f t="shared" si="57"/>
        <v>6900000</v>
      </c>
      <c r="K125" s="374">
        <f t="shared" si="57"/>
        <v>0.74111095977295915</v>
      </c>
    </row>
    <row r="126" spans="1:11" ht="12.75" x14ac:dyDescent="0.2">
      <c r="A126" s="375">
        <v>2</v>
      </c>
      <c r="B126" s="376">
        <v>2</v>
      </c>
      <c r="C126" s="376">
        <v>7</v>
      </c>
      <c r="D126" s="376">
        <v>1</v>
      </c>
      <c r="E126" s="376"/>
      <c r="F126" s="377" t="s">
        <v>1038</v>
      </c>
      <c r="G126" s="378">
        <f>SUM(G127:G130)</f>
        <v>0</v>
      </c>
      <c r="H126" s="378">
        <f t="shared" ref="H126:K126" si="58">SUM(H127:H130)</f>
        <v>3300000</v>
      </c>
      <c r="I126" s="378">
        <f t="shared" si="58"/>
        <v>0</v>
      </c>
      <c r="J126" s="378">
        <f t="shared" si="58"/>
        <v>3300000</v>
      </c>
      <c r="K126" s="53">
        <f t="shared" si="58"/>
        <v>0.35444437206532831</v>
      </c>
    </row>
    <row r="127" spans="1:11" ht="12.75" x14ac:dyDescent="0.2">
      <c r="A127" s="379">
        <v>2</v>
      </c>
      <c r="B127" s="380">
        <v>2</v>
      </c>
      <c r="C127" s="380">
        <v>7</v>
      </c>
      <c r="D127" s="380">
        <v>1</v>
      </c>
      <c r="E127" s="380" t="s">
        <v>210</v>
      </c>
      <c r="F127" s="383" t="s">
        <v>1039</v>
      </c>
      <c r="G127" s="382"/>
      <c r="H127" s="382">
        <v>1000000</v>
      </c>
      <c r="I127" s="382"/>
      <c r="J127" s="359">
        <f>SUBTOTAL(9,G127:I127)</f>
        <v>1000000</v>
      </c>
      <c r="K127" s="361">
        <f t="shared" si="28"/>
        <v>0.10740738547434191</v>
      </c>
    </row>
    <row r="128" spans="1:11" ht="12.75" x14ac:dyDescent="0.2">
      <c r="A128" s="379">
        <v>2</v>
      </c>
      <c r="B128" s="380">
        <v>2</v>
      </c>
      <c r="C128" s="380">
        <v>7</v>
      </c>
      <c r="D128" s="380">
        <v>1</v>
      </c>
      <c r="E128" s="380" t="s">
        <v>242</v>
      </c>
      <c r="F128" s="383" t="s">
        <v>1040</v>
      </c>
      <c r="G128" s="382"/>
      <c r="H128" s="382">
        <v>800000</v>
      </c>
      <c r="I128" s="382"/>
      <c r="J128" s="359">
        <f t="shared" ref="J128:J130" si="59">SUBTOTAL(9,G128:I128)</f>
        <v>800000</v>
      </c>
      <c r="K128" s="361">
        <f t="shared" si="28"/>
        <v>8.5925908379473531E-2</v>
      </c>
    </row>
    <row r="129" spans="1:11" ht="12.75" x14ac:dyDescent="0.2">
      <c r="A129" s="379">
        <v>2</v>
      </c>
      <c r="B129" s="380">
        <v>2</v>
      </c>
      <c r="C129" s="380">
        <v>7</v>
      </c>
      <c r="D129" s="380">
        <v>1</v>
      </c>
      <c r="E129" s="380" t="s">
        <v>244</v>
      </c>
      <c r="F129" s="383" t="s">
        <v>1041</v>
      </c>
      <c r="G129" s="382"/>
      <c r="H129" s="382">
        <v>1500000</v>
      </c>
      <c r="I129" s="382"/>
      <c r="J129" s="359">
        <f t="shared" si="59"/>
        <v>1500000</v>
      </c>
      <c r="K129" s="361">
        <f t="shared" ref="K129:K192" si="60">IFERROR(J129/$J$18*100,"0.00")</f>
        <v>0.16111107821151288</v>
      </c>
    </row>
    <row r="130" spans="1:11" ht="22.5" x14ac:dyDescent="0.2">
      <c r="A130" s="379">
        <v>2</v>
      </c>
      <c r="B130" s="380">
        <v>2</v>
      </c>
      <c r="C130" s="380">
        <v>7</v>
      </c>
      <c r="D130" s="380">
        <v>1</v>
      </c>
      <c r="E130" s="380" t="s">
        <v>1042</v>
      </c>
      <c r="F130" s="383" t="s">
        <v>1043</v>
      </c>
      <c r="G130" s="382"/>
      <c r="H130" s="382"/>
      <c r="I130" s="382"/>
      <c r="J130" s="359">
        <f t="shared" si="59"/>
        <v>0</v>
      </c>
      <c r="K130" s="361">
        <f t="shared" si="60"/>
        <v>0</v>
      </c>
    </row>
    <row r="131" spans="1:11" ht="12.75" x14ac:dyDescent="0.2">
      <c r="A131" s="375">
        <v>2</v>
      </c>
      <c r="B131" s="376">
        <v>2</v>
      </c>
      <c r="C131" s="376">
        <v>7</v>
      </c>
      <c r="D131" s="376">
        <v>2</v>
      </c>
      <c r="E131" s="376"/>
      <c r="F131" s="388" t="s">
        <v>255</v>
      </c>
      <c r="G131" s="378">
        <f>SUM(G132:G140)</f>
        <v>0</v>
      </c>
      <c r="H131" s="378">
        <f t="shared" ref="H131:K131" si="61">SUM(H132:H140)</f>
        <v>3600000</v>
      </c>
      <c r="I131" s="378">
        <f t="shared" si="61"/>
        <v>0</v>
      </c>
      <c r="J131" s="378">
        <f t="shared" si="61"/>
        <v>3600000</v>
      </c>
      <c r="K131" s="53">
        <f t="shared" si="61"/>
        <v>0.38666658770763085</v>
      </c>
    </row>
    <row r="132" spans="1:11" ht="12.75" x14ac:dyDescent="0.2">
      <c r="A132" s="379">
        <v>2</v>
      </c>
      <c r="B132" s="380">
        <v>2</v>
      </c>
      <c r="C132" s="380">
        <v>7</v>
      </c>
      <c r="D132" s="380">
        <v>2</v>
      </c>
      <c r="E132" s="380" t="s">
        <v>210</v>
      </c>
      <c r="F132" s="383" t="s">
        <v>1044</v>
      </c>
      <c r="G132" s="382"/>
      <c r="H132" s="382">
        <v>800000</v>
      </c>
      <c r="I132" s="382"/>
      <c r="J132" s="359">
        <f>SUBTOTAL(9,G132:I132)</f>
        <v>800000</v>
      </c>
      <c r="K132" s="361">
        <f t="shared" si="60"/>
        <v>8.5925908379473531E-2</v>
      </c>
    </row>
    <row r="133" spans="1:11" ht="12.75" x14ac:dyDescent="0.2">
      <c r="A133" s="379">
        <v>2</v>
      </c>
      <c r="B133" s="380">
        <v>2</v>
      </c>
      <c r="C133" s="380">
        <v>7</v>
      </c>
      <c r="D133" s="380">
        <v>2</v>
      </c>
      <c r="E133" s="380" t="s">
        <v>211</v>
      </c>
      <c r="F133" s="383" t="s">
        <v>1045</v>
      </c>
      <c r="G133" s="382"/>
      <c r="H133" s="382"/>
      <c r="I133" s="382"/>
      <c r="J133" s="359">
        <f t="shared" ref="J133:J142" si="62">SUBTOTAL(9,G133:I133)</f>
        <v>0</v>
      </c>
      <c r="K133" s="361">
        <f t="shared" si="60"/>
        <v>0</v>
      </c>
    </row>
    <row r="134" spans="1:11" ht="22.5" x14ac:dyDescent="0.2">
      <c r="A134" s="379">
        <v>2</v>
      </c>
      <c r="B134" s="380">
        <v>2</v>
      </c>
      <c r="C134" s="380">
        <v>7</v>
      </c>
      <c r="D134" s="380">
        <v>2</v>
      </c>
      <c r="E134" s="380" t="s">
        <v>212</v>
      </c>
      <c r="F134" s="383" t="s">
        <v>1046</v>
      </c>
      <c r="G134" s="382"/>
      <c r="H134" s="382"/>
      <c r="I134" s="382"/>
      <c r="J134" s="359">
        <f t="shared" si="62"/>
        <v>0</v>
      </c>
      <c r="K134" s="361">
        <f t="shared" si="60"/>
        <v>0</v>
      </c>
    </row>
    <row r="135" spans="1:11" ht="12.75" x14ac:dyDescent="0.2">
      <c r="A135" s="379">
        <v>2</v>
      </c>
      <c r="B135" s="380">
        <v>2</v>
      </c>
      <c r="C135" s="380">
        <v>7</v>
      </c>
      <c r="D135" s="380">
        <v>2</v>
      </c>
      <c r="E135" s="380" t="s">
        <v>213</v>
      </c>
      <c r="F135" s="383" t="s">
        <v>1047</v>
      </c>
      <c r="G135" s="382"/>
      <c r="H135" s="382">
        <v>2500000</v>
      </c>
      <c r="I135" s="382"/>
      <c r="J135" s="359">
        <f t="shared" si="62"/>
        <v>2500000</v>
      </c>
      <c r="K135" s="361">
        <f t="shared" si="60"/>
        <v>0.2685184636858548</v>
      </c>
    </row>
    <row r="136" spans="1:11" ht="12.75" x14ac:dyDescent="0.2">
      <c r="A136" s="379">
        <v>2</v>
      </c>
      <c r="B136" s="380">
        <v>2</v>
      </c>
      <c r="C136" s="380">
        <v>7</v>
      </c>
      <c r="D136" s="380">
        <v>2</v>
      </c>
      <c r="E136" s="380" t="s">
        <v>216</v>
      </c>
      <c r="F136" s="383" t="s">
        <v>217</v>
      </c>
      <c r="G136" s="382"/>
      <c r="H136" s="382">
        <v>150000</v>
      </c>
      <c r="I136" s="382"/>
      <c r="J136" s="359">
        <f t="shared" si="62"/>
        <v>150000</v>
      </c>
      <c r="K136" s="361">
        <f t="shared" si="60"/>
        <v>1.6111107821151285E-2</v>
      </c>
    </row>
    <row r="137" spans="1:11" ht="12.75" x14ac:dyDescent="0.2">
      <c r="A137" s="379">
        <v>2</v>
      </c>
      <c r="B137" s="380">
        <v>2</v>
      </c>
      <c r="C137" s="380">
        <v>7</v>
      </c>
      <c r="D137" s="380">
        <v>2</v>
      </c>
      <c r="E137" s="380" t="s">
        <v>242</v>
      </c>
      <c r="F137" s="381" t="s">
        <v>124</v>
      </c>
      <c r="G137" s="382"/>
      <c r="H137" s="382">
        <v>150000</v>
      </c>
      <c r="I137" s="382"/>
      <c r="J137" s="359">
        <f t="shared" si="62"/>
        <v>150000</v>
      </c>
      <c r="K137" s="361">
        <f t="shared" si="60"/>
        <v>1.6111107821151285E-2</v>
      </c>
    </row>
    <row r="138" spans="1:11" ht="12.75" x14ac:dyDescent="0.2">
      <c r="A138" s="379">
        <v>2</v>
      </c>
      <c r="B138" s="380">
        <v>2</v>
      </c>
      <c r="C138" s="380">
        <v>7</v>
      </c>
      <c r="D138" s="380">
        <v>2</v>
      </c>
      <c r="E138" s="380" t="s">
        <v>244</v>
      </c>
      <c r="F138" s="381" t="s">
        <v>1048</v>
      </c>
      <c r="G138" s="382"/>
      <c r="H138" s="382"/>
      <c r="I138" s="382"/>
      <c r="J138" s="359">
        <f t="shared" si="62"/>
        <v>0</v>
      </c>
      <c r="K138" s="361">
        <f t="shared" si="60"/>
        <v>0</v>
      </c>
    </row>
    <row r="139" spans="1:11" ht="12.75" x14ac:dyDescent="0.2">
      <c r="A139" s="379">
        <v>2</v>
      </c>
      <c r="B139" s="380">
        <v>2</v>
      </c>
      <c r="C139" s="380">
        <v>7</v>
      </c>
      <c r="D139" s="380">
        <v>2</v>
      </c>
      <c r="E139" s="380" t="s">
        <v>248</v>
      </c>
      <c r="F139" s="381" t="s">
        <v>1080</v>
      </c>
      <c r="G139" s="382"/>
      <c r="H139" s="382"/>
      <c r="I139" s="382"/>
      <c r="J139" s="359">
        <f t="shared" si="62"/>
        <v>0</v>
      </c>
      <c r="K139" s="361">
        <f t="shared" si="60"/>
        <v>0</v>
      </c>
    </row>
    <row r="140" spans="1:11" ht="22.5" x14ac:dyDescent="0.2">
      <c r="A140" s="379">
        <v>2</v>
      </c>
      <c r="B140" s="380">
        <v>2</v>
      </c>
      <c r="C140" s="380">
        <v>7</v>
      </c>
      <c r="D140" s="380">
        <v>2</v>
      </c>
      <c r="E140" s="380" t="s">
        <v>1042</v>
      </c>
      <c r="F140" s="381" t="s">
        <v>1081</v>
      </c>
      <c r="G140" s="382"/>
      <c r="H140" s="382"/>
      <c r="I140" s="382"/>
      <c r="J140" s="359">
        <f t="shared" si="62"/>
        <v>0</v>
      </c>
      <c r="K140" s="361">
        <f t="shared" si="60"/>
        <v>0</v>
      </c>
    </row>
    <row r="141" spans="1:11" ht="12.75" x14ac:dyDescent="0.2">
      <c r="A141" s="375">
        <v>2</v>
      </c>
      <c r="B141" s="376">
        <v>2</v>
      </c>
      <c r="C141" s="376">
        <v>7</v>
      </c>
      <c r="D141" s="376">
        <v>3</v>
      </c>
      <c r="E141" s="376"/>
      <c r="F141" s="388" t="s">
        <v>125</v>
      </c>
      <c r="G141" s="378">
        <f>G142</f>
        <v>0</v>
      </c>
      <c r="H141" s="378">
        <f t="shared" ref="H141:K141" si="63">H142</f>
        <v>0</v>
      </c>
      <c r="I141" s="378">
        <f t="shared" si="63"/>
        <v>0</v>
      </c>
      <c r="J141" s="378">
        <f t="shared" si="63"/>
        <v>0</v>
      </c>
      <c r="K141" s="53">
        <f t="shared" si="63"/>
        <v>0</v>
      </c>
    </row>
    <row r="142" spans="1:11" ht="12.75" x14ac:dyDescent="0.2">
      <c r="A142" s="379">
        <v>2</v>
      </c>
      <c r="B142" s="380">
        <v>2</v>
      </c>
      <c r="C142" s="380">
        <v>7</v>
      </c>
      <c r="D142" s="380">
        <v>3</v>
      </c>
      <c r="E142" s="380" t="s">
        <v>210</v>
      </c>
      <c r="F142" s="381" t="s">
        <v>125</v>
      </c>
      <c r="G142" s="382"/>
      <c r="H142" s="382"/>
      <c r="I142" s="382"/>
      <c r="J142" s="359">
        <f t="shared" si="62"/>
        <v>0</v>
      </c>
      <c r="K142" s="361">
        <f t="shared" si="60"/>
        <v>0</v>
      </c>
    </row>
    <row r="143" spans="1:11" ht="12.75" x14ac:dyDescent="0.2">
      <c r="A143" s="371">
        <v>2</v>
      </c>
      <c r="B143" s="372">
        <v>2</v>
      </c>
      <c r="C143" s="372">
        <v>8</v>
      </c>
      <c r="D143" s="372"/>
      <c r="E143" s="372"/>
      <c r="F143" s="373" t="s">
        <v>256</v>
      </c>
      <c r="G143" s="374">
        <f>+G144+G146+G148+G150+G154+G157+G164</f>
        <v>0</v>
      </c>
      <c r="H143" s="374">
        <f t="shared" ref="H143:K143" si="64">+H144+H146+H148+H150+H154+H157+H164</f>
        <v>12815458</v>
      </c>
      <c r="I143" s="374">
        <f t="shared" si="64"/>
        <v>0</v>
      </c>
      <c r="J143" s="374">
        <f t="shared" si="64"/>
        <v>12815458</v>
      </c>
      <c r="K143" s="374">
        <f t="shared" si="64"/>
        <v>1.3764748374362388</v>
      </c>
    </row>
    <row r="144" spans="1:11" ht="12.75" x14ac:dyDescent="0.2">
      <c r="A144" s="375">
        <v>2</v>
      </c>
      <c r="B144" s="376">
        <v>2</v>
      </c>
      <c r="C144" s="376">
        <v>8</v>
      </c>
      <c r="D144" s="376">
        <v>1</v>
      </c>
      <c r="E144" s="376"/>
      <c r="F144" s="388" t="s">
        <v>1051</v>
      </c>
      <c r="G144" s="378">
        <f>G145</f>
        <v>0</v>
      </c>
      <c r="H144" s="378">
        <f t="shared" ref="H144:K144" si="65">H145</f>
        <v>90000</v>
      </c>
      <c r="I144" s="378">
        <f t="shared" si="65"/>
        <v>0</v>
      </c>
      <c r="J144" s="378">
        <f t="shared" si="65"/>
        <v>90000</v>
      </c>
      <c r="K144" s="53">
        <f t="shared" si="65"/>
        <v>9.666664692690773E-3</v>
      </c>
    </row>
    <row r="145" spans="1:11" ht="12.75" x14ac:dyDescent="0.2">
      <c r="A145" s="379">
        <v>2</v>
      </c>
      <c r="B145" s="380">
        <v>2</v>
      </c>
      <c r="C145" s="380">
        <v>8</v>
      </c>
      <c r="D145" s="380">
        <v>1</v>
      </c>
      <c r="E145" s="380" t="s">
        <v>210</v>
      </c>
      <c r="F145" s="381" t="s">
        <v>1051</v>
      </c>
      <c r="G145" s="382"/>
      <c r="H145" s="27">
        <v>90000</v>
      </c>
      <c r="I145" s="27"/>
      <c r="J145" s="359">
        <f>SUBTOTAL(9,G145:I145)</f>
        <v>90000</v>
      </c>
      <c r="K145" s="361">
        <f t="shared" si="60"/>
        <v>9.666664692690773E-3</v>
      </c>
    </row>
    <row r="146" spans="1:11" ht="12.75" x14ac:dyDescent="0.2">
      <c r="A146" s="375">
        <v>2</v>
      </c>
      <c r="B146" s="376">
        <v>2</v>
      </c>
      <c r="C146" s="376">
        <v>8</v>
      </c>
      <c r="D146" s="376">
        <v>2</v>
      </c>
      <c r="E146" s="376"/>
      <c r="F146" s="388" t="s">
        <v>1052</v>
      </c>
      <c r="G146" s="378">
        <f>G147</f>
        <v>0</v>
      </c>
      <c r="H146" s="378">
        <f t="shared" ref="H146:K146" si="66">H147</f>
        <v>180000</v>
      </c>
      <c r="I146" s="378">
        <f t="shared" si="66"/>
        <v>0</v>
      </c>
      <c r="J146" s="378">
        <f t="shared" si="66"/>
        <v>180000</v>
      </c>
      <c r="K146" s="53">
        <f t="shared" si="66"/>
        <v>1.9333329385381546E-2</v>
      </c>
    </row>
    <row r="147" spans="1:11" ht="12.75" x14ac:dyDescent="0.2">
      <c r="A147" s="379">
        <v>2</v>
      </c>
      <c r="B147" s="380">
        <v>2</v>
      </c>
      <c r="C147" s="380">
        <v>8</v>
      </c>
      <c r="D147" s="380">
        <v>2</v>
      </c>
      <c r="E147" s="380" t="s">
        <v>210</v>
      </c>
      <c r="F147" s="381" t="s">
        <v>1053</v>
      </c>
      <c r="G147" s="382"/>
      <c r="H147" s="382">
        <v>180000</v>
      </c>
      <c r="I147" s="382"/>
      <c r="J147" s="396">
        <f>SUBTOTAL(9,G147:I147)</f>
        <v>180000</v>
      </c>
      <c r="K147" s="361">
        <f t="shared" si="60"/>
        <v>1.9333329385381546E-2</v>
      </c>
    </row>
    <row r="148" spans="1:11" ht="12.75" x14ac:dyDescent="0.2">
      <c r="A148" s="375">
        <v>2</v>
      </c>
      <c r="B148" s="376">
        <v>2</v>
      </c>
      <c r="C148" s="376">
        <v>8</v>
      </c>
      <c r="D148" s="376">
        <v>4</v>
      </c>
      <c r="E148" s="376"/>
      <c r="F148" s="388" t="s">
        <v>126</v>
      </c>
      <c r="G148" s="378">
        <f>G149</f>
        <v>0</v>
      </c>
      <c r="H148" s="378">
        <f t="shared" ref="H148:K148" si="67">H149</f>
        <v>0</v>
      </c>
      <c r="I148" s="378">
        <f t="shared" si="67"/>
        <v>0</v>
      </c>
      <c r="J148" s="378">
        <f t="shared" si="67"/>
        <v>0</v>
      </c>
      <c r="K148" s="53">
        <f t="shared" si="67"/>
        <v>0</v>
      </c>
    </row>
    <row r="149" spans="1:11" ht="12.75" x14ac:dyDescent="0.2">
      <c r="A149" s="379">
        <v>2</v>
      </c>
      <c r="B149" s="380">
        <v>2</v>
      </c>
      <c r="C149" s="380">
        <v>8</v>
      </c>
      <c r="D149" s="380">
        <v>4</v>
      </c>
      <c r="E149" s="380" t="s">
        <v>210</v>
      </c>
      <c r="F149" s="381" t="s">
        <v>126</v>
      </c>
      <c r="G149" s="382"/>
      <c r="H149" s="382"/>
      <c r="I149" s="382"/>
      <c r="J149" s="396">
        <f>SUBTOTAL(9,G149:I149)</f>
        <v>0</v>
      </c>
      <c r="K149" s="361">
        <f t="shared" si="60"/>
        <v>0</v>
      </c>
    </row>
    <row r="150" spans="1:11" ht="12.75" x14ac:dyDescent="0.2">
      <c r="A150" s="375">
        <v>2</v>
      </c>
      <c r="B150" s="376">
        <v>2</v>
      </c>
      <c r="C150" s="376">
        <v>8</v>
      </c>
      <c r="D150" s="376">
        <v>5</v>
      </c>
      <c r="E150" s="376"/>
      <c r="F150" s="388" t="s">
        <v>127</v>
      </c>
      <c r="G150" s="378">
        <f>SUM(G151:G153)</f>
        <v>0</v>
      </c>
      <c r="H150" s="378">
        <f t="shared" ref="H150:K150" si="68">SUM(H151:H153)</f>
        <v>5920000</v>
      </c>
      <c r="I150" s="378">
        <f t="shared" si="68"/>
        <v>0</v>
      </c>
      <c r="J150" s="378">
        <f t="shared" si="68"/>
        <v>5920000</v>
      </c>
      <c r="K150" s="53">
        <f t="shared" si="68"/>
        <v>0.63585172200810414</v>
      </c>
    </row>
    <row r="151" spans="1:11" ht="12.75" x14ac:dyDescent="0.2">
      <c r="A151" s="379">
        <v>2</v>
      </c>
      <c r="B151" s="380">
        <v>2</v>
      </c>
      <c r="C151" s="380">
        <v>8</v>
      </c>
      <c r="D151" s="380">
        <v>5</v>
      </c>
      <c r="E151" s="380" t="s">
        <v>210</v>
      </c>
      <c r="F151" s="381" t="s">
        <v>128</v>
      </c>
      <c r="G151" s="382"/>
      <c r="H151" s="382">
        <v>120000</v>
      </c>
      <c r="I151" s="382"/>
      <c r="J151" s="396">
        <f>SUBTOTAL(9,G151:I151)</f>
        <v>120000</v>
      </c>
      <c r="K151" s="361">
        <f t="shared" si="60"/>
        <v>1.288888625692103E-2</v>
      </c>
    </row>
    <row r="152" spans="1:11" ht="12.75" x14ac:dyDescent="0.2">
      <c r="A152" s="379">
        <v>2</v>
      </c>
      <c r="B152" s="380">
        <v>2</v>
      </c>
      <c r="C152" s="380">
        <v>8</v>
      </c>
      <c r="D152" s="380">
        <v>5</v>
      </c>
      <c r="E152" s="380" t="s">
        <v>211</v>
      </c>
      <c r="F152" s="381" t="s">
        <v>129</v>
      </c>
      <c r="G152" s="382"/>
      <c r="H152" s="27">
        <v>1800000</v>
      </c>
      <c r="I152" s="27"/>
      <c r="J152" s="396">
        <f t="shared" ref="J152:J163" si="69">SUBTOTAL(9,G152:I152)</f>
        <v>1800000</v>
      </c>
      <c r="K152" s="361">
        <f t="shared" si="60"/>
        <v>0.19333329385381542</v>
      </c>
    </row>
    <row r="153" spans="1:11" ht="12.75" x14ac:dyDescent="0.2">
      <c r="A153" s="379">
        <v>2</v>
      </c>
      <c r="B153" s="380">
        <v>2</v>
      </c>
      <c r="C153" s="380">
        <v>8</v>
      </c>
      <c r="D153" s="380">
        <v>5</v>
      </c>
      <c r="E153" s="380" t="s">
        <v>212</v>
      </c>
      <c r="F153" s="381" t="s">
        <v>218</v>
      </c>
      <c r="G153" s="382"/>
      <c r="H153" s="382">
        <v>4000000</v>
      </c>
      <c r="I153" s="382"/>
      <c r="J153" s="396">
        <f>SUBTOTAL(9,G153:I153)</f>
        <v>4000000</v>
      </c>
      <c r="K153" s="361">
        <f>IFERROR(J153/$J$18*100,"0.00")</f>
        <v>0.42962954189736763</v>
      </c>
    </row>
    <row r="154" spans="1:11" ht="12.75" x14ac:dyDescent="0.2">
      <c r="A154" s="375">
        <v>2</v>
      </c>
      <c r="B154" s="376">
        <v>2</v>
      </c>
      <c r="C154" s="376">
        <v>8</v>
      </c>
      <c r="D154" s="376">
        <v>6</v>
      </c>
      <c r="E154" s="376"/>
      <c r="F154" s="388" t="s">
        <v>1054</v>
      </c>
      <c r="G154" s="378">
        <f>SUM(G155:G156)</f>
        <v>0</v>
      </c>
      <c r="H154" s="378">
        <f t="shared" ref="H154:I154" si="70">SUM(H155:H156)</f>
        <v>2300000</v>
      </c>
      <c r="I154" s="378">
        <f t="shared" si="70"/>
        <v>0</v>
      </c>
      <c r="J154" s="390">
        <f t="shared" si="69"/>
        <v>2300000</v>
      </c>
      <c r="K154" s="53">
        <f t="shared" si="60"/>
        <v>0.24703698659098638</v>
      </c>
    </row>
    <row r="155" spans="1:11" ht="12.75" x14ac:dyDescent="0.2">
      <c r="A155" s="379">
        <v>2</v>
      </c>
      <c r="B155" s="380">
        <v>2</v>
      </c>
      <c r="C155" s="380">
        <v>8</v>
      </c>
      <c r="D155" s="380">
        <v>6</v>
      </c>
      <c r="E155" s="380" t="s">
        <v>210</v>
      </c>
      <c r="F155" s="381" t="s">
        <v>461</v>
      </c>
      <c r="G155" s="382"/>
      <c r="H155" s="382">
        <v>1300000</v>
      </c>
      <c r="I155" s="382"/>
      <c r="J155" s="396">
        <f t="shared" si="69"/>
        <v>1300000</v>
      </c>
      <c r="K155" s="361">
        <f t="shared" si="60"/>
        <v>0.13962960111664449</v>
      </c>
    </row>
    <row r="156" spans="1:11" ht="12.75" x14ac:dyDescent="0.2">
      <c r="A156" s="379">
        <v>2</v>
      </c>
      <c r="B156" s="380">
        <v>2</v>
      </c>
      <c r="C156" s="380">
        <v>8</v>
      </c>
      <c r="D156" s="380">
        <v>6</v>
      </c>
      <c r="E156" s="380" t="s">
        <v>211</v>
      </c>
      <c r="F156" s="381" t="s">
        <v>130</v>
      </c>
      <c r="G156" s="382"/>
      <c r="H156" s="27">
        <v>1000000</v>
      </c>
      <c r="I156" s="27"/>
      <c r="J156" s="396">
        <f t="shared" si="69"/>
        <v>1000000</v>
      </c>
      <c r="K156" s="361">
        <f t="shared" si="60"/>
        <v>0.10740738547434191</v>
      </c>
    </row>
    <row r="157" spans="1:11" ht="12.75" x14ac:dyDescent="0.2">
      <c r="A157" s="375">
        <v>2</v>
      </c>
      <c r="B157" s="376">
        <v>2</v>
      </c>
      <c r="C157" s="376">
        <v>8</v>
      </c>
      <c r="D157" s="376">
        <v>7</v>
      </c>
      <c r="E157" s="376"/>
      <c r="F157" s="388" t="s">
        <v>131</v>
      </c>
      <c r="G157" s="378">
        <f>SUM(G158:G163)</f>
        <v>0</v>
      </c>
      <c r="H157" s="29">
        <f>+H161</f>
        <v>425458</v>
      </c>
      <c r="I157" s="29">
        <f>+I158</f>
        <v>0</v>
      </c>
      <c r="J157" s="390">
        <f t="shared" si="69"/>
        <v>425458</v>
      </c>
      <c r="K157" s="53">
        <f t="shared" si="60"/>
        <v>4.5697331409142561E-2</v>
      </c>
    </row>
    <row r="158" spans="1:11" ht="12.75" x14ac:dyDescent="0.2">
      <c r="A158" s="379">
        <v>2</v>
      </c>
      <c r="B158" s="380">
        <v>2</v>
      </c>
      <c r="C158" s="380">
        <v>8</v>
      </c>
      <c r="D158" s="380">
        <v>7</v>
      </c>
      <c r="E158" s="380" t="s">
        <v>210</v>
      </c>
      <c r="F158" s="381" t="s">
        <v>131</v>
      </c>
      <c r="G158" s="382"/>
      <c r="H158" s="382"/>
      <c r="I158" s="382"/>
      <c r="J158" s="396">
        <f>SUBTOTAL(9,G158:I158)</f>
        <v>0</v>
      </c>
      <c r="K158" s="361">
        <f t="shared" si="60"/>
        <v>0</v>
      </c>
    </row>
    <row r="159" spans="1:11" ht="12.75" x14ac:dyDescent="0.2">
      <c r="A159" s="379">
        <v>2</v>
      </c>
      <c r="B159" s="380">
        <v>2</v>
      </c>
      <c r="C159" s="380">
        <v>8</v>
      </c>
      <c r="D159" s="380">
        <v>7</v>
      </c>
      <c r="E159" s="380" t="s">
        <v>211</v>
      </c>
      <c r="F159" s="381" t="s">
        <v>132</v>
      </c>
      <c r="G159" s="382"/>
      <c r="H159" s="382"/>
      <c r="I159" s="382"/>
      <c r="J159" s="396">
        <f t="shared" si="69"/>
        <v>0</v>
      </c>
      <c r="K159" s="361">
        <f t="shared" si="60"/>
        <v>0</v>
      </c>
    </row>
    <row r="160" spans="1:11" ht="12.75" x14ac:dyDescent="0.2">
      <c r="A160" s="379">
        <v>2</v>
      </c>
      <c r="B160" s="380">
        <v>2</v>
      </c>
      <c r="C160" s="380">
        <v>8</v>
      </c>
      <c r="D160" s="380">
        <v>7</v>
      </c>
      <c r="E160" s="380" t="s">
        <v>212</v>
      </c>
      <c r="F160" s="381" t="s">
        <v>133</v>
      </c>
      <c r="G160" s="382"/>
      <c r="H160" s="382"/>
      <c r="I160" s="382"/>
      <c r="J160" s="396">
        <f t="shared" si="69"/>
        <v>0</v>
      </c>
      <c r="K160" s="361">
        <f t="shared" si="60"/>
        <v>0</v>
      </c>
    </row>
    <row r="161" spans="1:11" ht="12.75" x14ac:dyDescent="0.2">
      <c r="A161" s="379">
        <v>2</v>
      </c>
      <c r="B161" s="380">
        <v>2</v>
      </c>
      <c r="C161" s="380">
        <v>8</v>
      </c>
      <c r="D161" s="380">
        <v>7</v>
      </c>
      <c r="E161" s="380" t="s">
        <v>213</v>
      </c>
      <c r="F161" s="381" t="s">
        <v>134</v>
      </c>
      <c r="G161" s="382"/>
      <c r="H161" s="382">
        <v>425458</v>
      </c>
      <c r="I161" s="382"/>
      <c r="J161" s="396">
        <f t="shared" si="69"/>
        <v>425458</v>
      </c>
      <c r="K161" s="361">
        <f t="shared" si="60"/>
        <v>4.5697331409142561E-2</v>
      </c>
    </row>
    <row r="162" spans="1:11" ht="12.75" x14ac:dyDescent="0.2">
      <c r="A162" s="379">
        <v>2</v>
      </c>
      <c r="B162" s="380">
        <v>2</v>
      </c>
      <c r="C162" s="380">
        <v>8</v>
      </c>
      <c r="D162" s="380">
        <v>7</v>
      </c>
      <c r="E162" s="380" t="s">
        <v>216</v>
      </c>
      <c r="F162" s="381" t="s">
        <v>135</v>
      </c>
      <c r="G162" s="382"/>
      <c r="H162" s="382"/>
      <c r="I162" s="382"/>
      <c r="J162" s="396">
        <f t="shared" si="69"/>
        <v>0</v>
      </c>
      <c r="K162" s="361">
        <f t="shared" si="60"/>
        <v>0</v>
      </c>
    </row>
    <row r="163" spans="1:11" ht="12.75" x14ac:dyDescent="0.2">
      <c r="A163" s="379">
        <v>2</v>
      </c>
      <c r="B163" s="380">
        <v>2</v>
      </c>
      <c r="C163" s="380">
        <v>8</v>
      </c>
      <c r="D163" s="380">
        <v>7</v>
      </c>
      <c r="E163" s="380" t="s">
        <v>242</v>
      </c>
      <c r="F163" s="381" t="s">
        <v>136</v>
      </c>
      <c r="G163" s="382"/>
      <c r="H163" s="382"/>
      <c r="I163" s="382"/>
      <c r="J163" s="396">
        <f t="shared" si="69"/>
        <v>0</v>
      </c>
      <c r="K163" s="361">
        <f t="shared" si="60"/>
        <v>0</v>
      </c>
    </row>
    <row r="164" spans="1:11" ht="12.75" x14ac:dyDescent="0.2">
      <c r="A164" s="375">
        <v>2</v>
      </c>
      <c r="B164" s="376">
        <v>2</v>
      </c>
      <c r="C164" s="376">
        <v>8</v>
      </c>
      <c r="D164" s="376">
        <v>8</v>
      </c>
      <c r="E164" s="376"/>
      <c r="F164" s="388" t="s">
        <v>137</v>
      </c>
      <c r="G164" s="378">
        <f>SUM(G165:G166)</f>
        <v>0</v>
      </c>
      <c r="H164" s="378">
        <f t="shared" ref="H164:K164" si="71">SUM(H165:H166)</f>
        <v>3900000</v>
      </c>
      <c r="I164" s="378">
        <f t="shared" si="71"/>
        <v>0</v>
      </c>
      <c r="J164" s="378">
        <f t="shared" si="71"/>
        <v>3900000</v>
      </c>
      <c r="K164" s="53">
        <f t="shared" si="71"/>
        <v>0.41888880334993345</v>
      </c>
    </row>
    <row r="165" spans="1:11" ht="12.75" x14ac:dyDescent="0.2">
      <c r="A165" s="379">
        <v>2</v>
      </c>
      <c r="B165" s="380">
        <v>2</v>
      </c>
      <c r="C165" s="380">
        <v>8</v>
      </c>
      <c r="D165" s="380">
        <v>8</v>
      </c>
      <c r="E165" s="380" t="s">
        <v>210</v>
      </c>
      <c r="F165" s="381" t="s">
        <v>138</v>
      </c>
      <c r="G165" s="382"/>
      <c r="H165" s="382">
        <v>3900000</v>
      </c>
      <c r="I165" s="382"/>
      <c r="J165" s="396">
        <f>SUBTOTAL(9,G165:I165)</f>
        <v>3900000</v>
      </c>
      <c r="K165" s="361">
        <f t="shared" si="60"/>
        <v>0.41888880334993345</v>
      </c>
    </row>
    <row r="166" spans="1:11" ht="12.75" x14ac:dyDescent="0.2">
      <c r="A166" s="379">
        <v>2</v>
      </c>
      <c r="B166" s="380">
        <v>2</v>
      </c>
      <c r="C166" s="380">
        <v>8</v>
      </c>
      <c r="D166" s="380">
        <v>8</v>
      </c>
      <c r="E166" s="380" t="s">
        <v>211</v>
      </c>
      <c r="F166" s="381" t="s">
        <v>139</v>
      </c>
      <c r="G166" s="382"/>
      <c r="H166" s="382"/>
      <c r="I166" s="382"/>
      <c r="J166" s="396">
        <f>SUBTOTAL(9,G166:I166)</f>
        <v>0</v>
      </c>
      <c r="K166" s="361">
        <f t="shared" si="60"/>
        <v>0</v>
      </c>
    </row>
    <row r="167" spans="1:11" ht="12.75" x14ac:dyDescent="0.2">
      <c r="A167" s="375">
        <v>2</v>
      </c>
      <c r="B167" s="376">
        <v>2</v>
      </c>
      <c r="C167" s="376">
        <v>9</v>
      </c>
      <c r="D167" s="376">
        <v>2</v>
      </c>
      <c r="E167" s="380"/>
      <c r="F167" s="388" t="s">
        <v>1055</v>
      </c>
      <c r="G167" s="378">
        <f>+G168+G169</f>
        <v>0</v>
      </c>
      <c r="H167" s="378">
        <f t="shared" ref="H167:I167" si="72">+H168+H169</f>
        <v>0</v>
      </c>
      <c r="I167" s="378">
        <f t="shared" si="72"/>
        <v>0</v>
      </c>
      <c r="J167" s="29">
        <f t="shared" ref="J167:K173" si="73">SUBTOTAL(9,G167:I167)</f>
        <v>0</v>
      </c>
      <c r="K167" s="53">
        <f t="shared" si="73"/>
        <v>0</v>
      </c>
    </row>
    <row r="168" spans="1:11" ht="12.75" x14ac:dyDescent="0.2">
      <c r="A168" s="379">
        <v>2</v>
      </c>
      <c r="B168" s="380">
        <v>2</v>
      </c>
      <c r="C168" s="380">
        <v>9</v>
      </c>
      <c r="D168" s="380">
        <v>2</v>
      </c>
      <c r="E168" s="380" t="s">
        <v>1015</v>
      </c>
      <c r="F168" s="381" t="s">
        <v>1055</v>
      </c>
      <c r="G168" s="391"/>
      <c r="H168" s="27"/>
      <c r="I168" s="27"/>
      <c r="J168" s="359">
        <f>SUBTOTAL(9,G168:I168)</f>
        <v>0</v>
      </c>
      <c r="K168" s="361">
        <f t="shared" si="60"/>
        <v>0</v>
      </c>
    </row>
    <row r="169" spans="1:11" ht="12.75" x14ac:dyDescent="0.2">
      <c r="A169" s="379">
        <v>2</v>
      </c>
      <c r="B169" s="380">
        <v>2</v>
      </c>
      <c r="C169" s="380">
        <v>9</v>
      </c>
      <c r="D169" s="380">
        <v>2</v>
      </c>
      <c r="E169" s="380" t="s">
        <v>212</v>
      </c>
      <c r="F169" s="381" t="s">
        <v>1057</v>
      </c>
      <c r="G169" s="382"/>
      <c r="H169" s="27"/>
      <c r="I169" s="27"/>
      <c r="J169" s="359">
        <f>SUBTOTAL(9,G169:I169)</f>
        <v>0</v>
      </c>
      <c r="K169" s="361">
        <f t="shared" si="60"/>
        <v>0</v>
      </c>
    </row>
    <row r="170" spans="1:11" ht="12.75" x14ac:dyDescent="0.2">
      <c r="A170" s="367">
        <v>2</v>
      </c>
      <c r="B170" s="368">
        <v>3</v>
      </c>
      <c r="C170" s="368"/>
      <c r="D170" s="368"/>
      <c r="E170" s="368"/>
      <c r="F170" s="369" t="s">
        <v>34</v>
      </c>
      <c r="G170" s="370">
        <f>+G171+G179+G188+G197+G200+G209+G224+G237</f>
        <v>78840650</v>
      </c>
      <c r="H170" s="370">
        <f t="shared" ref="H170:I170" si="74">+H171+H179+H188+H197+H200+H209+H224+H237</f>
        <v>92722821.560000002</v>
      </c>
      <c r="I170" s="370">
        <f t="shared" si="74"/>
        <v>0</v>
      </c>
      <c r="J170" s="370">
        <f>+J171+J179+J188+J197+J200+J209+J224+J237</f>
        <v>171563471.56</v>
      </c>
      <c r="K170" s="370">
        <f t="shared" ref="K170" si="75">+K171+K179+K188+K197+K200+K209+K224+K237</f>
        <v>18.427183923161216</v>
      </c>
    </row>
    <row r="171" spans="1:11" ht="12.75" x14ac:dyDescent="0.2">
      <c r="A171" s="371">
        <v>2</v>
      </c>
      <c r="B171" s="372">
        <v>3</v>
      </c>
      <c r="C171" s="372">
        <v>1</v>
      </c>
      <c r="D171" s="372"/>
      <c r="E171" s="372"/>
      <c r="F171" s="373" t="s">
        <v>35</v>
      </c>
      <c r="G171" s="374">
        <f>+G172+G174+G177</f>
        <v>15014427.58</v>
      </c>
      <c r="H171" s="374">
        <f t="shared" ref="H171:J171" si="76">+H172+H174+H177</f>
        <v>30046016.18</v>
      </c>
      <c r="I171" s="374">
        <f t="shared" si="76"/>
        <v>0</v>
      </c>
      <c r="J171" s="374">
        <f t="shared" si="76"/>
        <v>45060443.759999998</v>
      </c>
      <c r="K171" s="374">
        <f t="shared" ref="K171" si="77">+K172+K174+K177</f>
        <v>4.8398244525752245</v>
      </c>
    </row>
    <row r="172" spans="1:11" ht="12.75" x14ac:dyDescent="0.2">
      <c r="A172" s="375">
        <v>2</v>
      </c>
      <c r="B172" s="376">
        <v>3</v>
      </c>
      <c r="C172" s="376">
        <v>1</v>
      </c>
      <c r="D172" s="376">
        <v>1</v>
      </c>
      <c r="E172" s="376"/>
      <c r="F172" s="388" t="s">
        <v>141</v>
      </c>
      <c r="G172" s="378">
        <f>+G173</f>
        <v>15014427.58</v>
      </c>
      <c r="H172" s="378">
        <f t="shared" ref="H172:J172" si="78">+H173</f>
        <v>30046016.18</v>
      </c>
      <c r="I172" s="378">
        <f t="shared" si="78"/>
        <v>0</v>
      </c>
      <c r="J172" s="378">
        <f t="shared" si="78"/>
        <v>45060443.759999998</v>
      </c>
      <c r="K172" s="53">
        <f t="shared" ref="K172" si="79">+K173</f>
        <v>4.8398244525752245</v>
      </c>
    </row>
    <row r="173" spans="1:11" ht="12.75" x14ac:dyDescent="0.2">
      <c r="A173" s="379">
        <v>2</v>
      </c>
      <c r="B173" s="380">
        <v>3</v>
      </c>
      <c r="C173" s="380">
        <v>1</v>
      </c>
      <c r="D173" s="380">
        <v>1</v>
      </c>
      <c r="E173" s="380" t="s">
        <v>210</v>
      </c>
      <c r="F173" s="381" t="s">
        <v>141</v>
      </c>
      <c r="G173" s="382">
        <v>15014427.58</v>
      </c>
      <c r="H173" s="27">
        <v>30046016.18</v>
      </c>
      <c r="I173" s="27"/>
      <c r="J173" s="359">
        <f t="shared" si="73"/>
        <v>45060443.759999998</v>
      </c>
      <c r="K173" s="361">
        <f t="shared" si="60"/>
        <v>4.8398244525752245</v>
      </c>
    </row>
    <row r="174" spans="1:11" ht="12.75" x14ac:dyDescent="0.2">
      <c r="A174" s="375">
        <v>2</v>
      </c>
      <c r="B174" s="376">
        <v>3</v>
      </c>
      <c r="C174" s="376">
        <v>1</v>
      </c>
      <c r="D174" s="376">
        <v>3</v>
      </c>
      <c r="E174" s="376"/>
      <c r="F174" s="388" t="s">
        <v>142</v>
      </c>
      <c r="G174" s="378">
        <f>SUM(G175:G176)</f>
        <v>0</v>
      </c>
      <c r="H174" s="378">
        <f t="shared" ref="H174:K174" si="80">SUM(H175:H176)</f>
        <v>0</v>
      </c>
      <c r="I174" s="378">
        <f t="shared" si="80"/>
        <v>0</v>
      </c>
      <c r="J174" s="378">
        <f t="shared" si="80"/>
        <v>0</v>
      </c>
      <c r="K174" s="53">
        <f t="shared" si="80"/>
        <v>0</v>
      </c>
    </row>
    <row r="175" spans="1:11" ht="12.75" x14ac:dyDescent="0.2">
      <c r="A175" s="379">
        <v>2</v>
      </c>
      <c r="B175" s="380">
        <v>3</v>
      </c>
      <c r="C175" s="380">
        <v>1</v>
      </c>
      <c r="D175" s="380">
        <v>3</v>
      </c>
      <c r="E175" s="380" t="s">
        <v>211</v>
      </c>
      <c r="F175" s="381" t="s">
        <v>143</v>
      </c>
      <c r="G175" s="382"/>
      <c r="H175" s="27"/>
      <c r="I175" s="27"/>
      <c r="J175" s="359">
        <f t="shared" ref="J175:J181" si="81">SUBTOTAL(9,G175:I175)</f>
        <v>0</v>
      </c>
      <c r="K175" s="361">
        <f t="shared" si="60"/>
        <v>0</v>
      </c>
    </row>
    <row r="176" spans="1:11" ht="12.75" x14ac:dyDescent="0.2">
      <c r="A176" s="379">
        <v>2</v>
      </c>
      <c r="B176" s="380">
        <v>3</v>
      </c>
      <c r="C176" s="380">
        <v>1</v>
      </c>
      <c r="D176" s="380">
        <v>3</v>
      </c>
      <c r="E176" s="380" t="s">
        <v>212</v>
      </c>
      <c r="F176" s="381" t="s">
        <v>144</v>
      </c>
      <c r="G176" s="389"/>
      <c r="H176" s="27"/>
      <c r="I176" s="27"/>
      <c r="J176" s="359">
        <f t="shared" si="81"/>
        <v>0</v>
      </c>
      <c r="K176" s="361">
        <f t="shared" si="60"/>
        <v>0</v>
      </c>
    </row>
    <row r="177" spans="1:11" ht="12.75" x14ac:dyDescent="0.2">
      <c r="A177" s="375">
        <v>2</v>
      </c>
      <c r="B177" s="376">
        <v>3</v>
      </c>
      <c r="C177" s="376">
        <v>1</v>
      </c>
      <c r="D177" s="376">
        <v>4</v>
      </c>
      <c r="E177" s="376"/>
      <c r="F177" s="388" t="s">
        <v>145</v>
      </c>
      <c r="G177" s="390">
        <f>+G178</f>
        <v>0</v>
      </c>
      <c r="H177" s="390">
        <f t="shared" ref="H177:K177" si="82">+H178</f>
        <v>0</v>
      </c>
      <c r="I177" s="390">
        <f t="shared" si="82"/>
        <v>0</v>
      </c>
      <c r="J177" s="390">
        <f t="shared" si="82"/>
        <v>0</v>
      </c>
      <c r="K177" s="53">
        <f t="shared" si="82"/>
        <v>0</v>
      </c>
    </row>
    <row r="178" spans="1:11" ht="12.75" x14ac:dyDescent="0.2">
      <c r="A178" s="379">
        <v>2</v>
      </c>
      <c r="B178" s="380">
        <v>3</v>
      </c>
      <c r="C178" s="380">
        <v>1</v>
      </c>
      <c r="D178" s="380">
        <v>4</v>
      </c>
      <c r="E178" s="380" t="s">
        <v>210</v>
      </c>
      <c r="F178" s="381" t="s">
        <v>145</v>
      </c>
      <c r="G178" s="389"/>
      <c r="H178" s="27"/>
      <c r="I178" s="27"/>
      <c r="J178" s="359">
        <f t="shared" si="81"/>
        <v>0</v>
      </c>
      <c r="K178" s="361">
        <f t="shared" si="60"/>
        <v>0</v>
      </c>
    </row>
    <row r="179" spans="1:11" ht="12.75" x14ac:dyDescent="0.2">
      <c r="A179" s="371">
        <v>2</v>
      </c>
      <c r="B179" s="372">
        <v>3</v>
      </c>
      <c r="C179" s="372">
        <v>2</v>
      </c>
      <c r="D179" s="372"/>
      <c r="E179" s="372"/>
      <c r="F179" s="373" t="s">
        <v>36</v>
      </c>
      <c r="G179" s="374">
        <f>+G180+G182+G184+G186</f>
        <v>0</v>
      </c>
      <c r="H179" s="374">
        <f t="shared" ref="H179:K179" si="83">+H180+H182+H184+H186</f>
        <v>20000</v>
      </c>
      <c r="I179" s="374">
        <f t="shared" si="83"/>
        <v>0</v>
      </c>
      <c r="J179" s="374">
        <f t="shared" si="83"/>
        <v>20000</v>
      </c>
      <c r="K179" s="374">
        <f t="shared" si="83"/>
        <v>2.1481477094868382E-3</v>
      </c>
    </row>
    <row r="180" spans="1:11" ht="12.75" x14ac:dyDescent="0.2">
      <c r="A180" s="375">
        <v>2</v>
      </c>
      <c r="B180" s="376">
        <v>3</v>
      </c>
      <c r="C180" s="376">
        <v>2</v>
      </c>
      <c r="D180" s="376">
        <v>1</v>
      </c>
      <c r="E180" s="376"/>
      <c r="F180" s="388" t="s">
        <v>1058</v>
      </c>
      <c r="G180" s="390">
        <f>+G181</f>
        <v>0</v>
      </c>
      <c r="H180" s="390">
        <f t="shared" ref="H180:K180" si="84">+H181</f>
        <v>20000</v>
      </c>
      <c r="I180" s="390">
        <f t="shared" si="84"/>
        <v>0</v>
      </c>
      <c r="J180" s="390">
        <f t="shared" si="84"/>
        <v>20000</v>
      </c>
      <c r="K180" s="53">
        <f t="shared" si="84"/>
        <v>2.1481477094868382E-3</v>
      </c>
    </row>
    <row r="181" spans="1:11" ht="12.75" x14ac:dyDescent="0.2">
      <c r="A181" s="379">
        <v>2</v>
      </c>
      <c r="B181" s="380">
        <v>3</v>
      </c>
      <c r="C181" s="380">
        <v>2</v>
      </c>
      <c r="D181" s="380">
        <v>1</v>
      </c>
      <c r="E181" s="380" t="s">
        <v>210</v>
      </c>
      <c r="F181" s="381" t="s">
        <v>1058</v>
      </c>
      <c r="G181" s="389"/>
      <c r="H181" s="382">
        <v>20000</v>
      </c>
      <c r="I181" s="389"/>
      <c r="J181" s="360">
        <f t="shared" si="81"/>
        <v>20000</v>
      </c>
      <c r="K181" s="361">
        <f t="shared" si="60"/>
        <v>2.1481477094868382E-3</v>
      </c>
    </row>
    <row r="182" spans="1:11" ht="12.75" x14ac:dyDescent="0.2">
      <c r="A182" s="375">
        <v>2</v>
      </c>
      <c r="B182" s="376">
        <v>3</v>
      </c>
      <c r="C182" s="376">
        <v>2</v>
      </c>
      <c r="D182" s="376">
        <v>2</v>
      </c>
      <c r="E182" s="376"/>
      <c r="F182" s="388" t="s">
        <v>146</v>
      </c>
      <c r="G182" s="390">
        <f>+G183</f>
        <v>0</v>
      </c>
      <c r="H182" s="390">
        <f t="shared" ref="H182:K182" si="85">+H183</f>
        <v>0</v>
      </c>
      <c r="I182" s="390">
        <f t="shared" si="85"/>
        <v>0</v>
      </c>
      <c r="J182" s="390">
        <f t="shared" si="85"/>
        <v>0</v>
      </c>
      <c r="K182" s="53">
        <f t="shared" si="85"/>
        <v>0</v>
      </c>
    </row>
    <row r="183" spans="1:11" ht="12.75" x14ac:dyDescent="0.2">
      <c r="A183" s="379">
        <v>2</v>
      </c>
      <c r="B183" s="380">
        <v>3</v>
      </c>
      <c r="C183" s="380">
        <v>2</v>
      </c>
      <c r="D183" s="380">
        <v>2</v>
      </c>
      <c r="E183" s="380" t="s">
        <v>210</v>
      </c>
      <c r="F183" s="381" t="s">
        <v>146</v>
      </c>
      <c r="G183" s="389"/>
      <c r="H183" s="389"/>
      <c r="I183" s="389"/>
      <c r="J183" s="359">
        <f>SUBTOTAL(9,G183:I183)</f>
        <v>0</v>
      </c>
      <c r="K183" s="361">
        <f t="shared" si="60"/>
        <v>0</v>
      </c>
    </row>
    <row r="184" spans="1:11" ht="12.75" x14ac:dyDescent="0.2">
      <c r="A184" s="375">
        <v>2</v>
      </c>
      <c r="B184" s="376">
        <v>3</v>
      </c>
      <c r="C184" s="376">
        <v>2</v>
      </c>
      <c r="D184" s="376">
        <v>3</v>
      </c>
      <c r="E184" s="376"/>
      <c r="F184" s="388" t="s">
        <v>147</v>
      </c>
      <c r="G184" s="390">
        <f>+G185</f>
        <v>0</v>
      </c>
      <c r="H184" s="390">
        <f t="shared" ref="H184:K184" si="86">+H185</f>
        <v>0</v>
      </c>
      <c r="I184" s="390">
        <f t="shared" si="86"/>
        <v>0</v>
      </c>
      <c r="J184" s="390">
        <f t="shared" si="86"/>
        <v>0</v>
      </c>
      <c r="K184" s="53">
        <f t="shared" si="86"/>
        <v>0</v>
      </c>
    </row>
    <row r="185" spans="1:11" ht="12.75" x14ac:dyDescent="0.2">
      <c r="A185" s="379">
        <v>2</v>
      </c>
      <c r="B185" s="380">
        <v>3</v>
      </c>
      <c r="C185" s="380">
        <v>2</v>
      </c>
      <c r="D185" s="380">
        <v>3</v>
      </c>
      <c r="E185" s="380" t="s">
        <v>210</v>
      </c>
      <c r="F185" s="381" t="s">
        <v>147</v>
      </c>
      <c r="G185" s="389"/>
      <c r="H185" s="27"/>
      <c r="I185" s="27"/>
      <c r="J185" s="359">
        <f>SUBTOTAL(9,G185:I185)</f>
        <v>0</v>
      </c>
      <c r="K185" s="361">
        <f t="shared" si="60"/>
        <v>0</v>
      </c>
    </row>
    <row r="186" spans="1:11" ht="12.75" x14ac:dyDescent="0.2">
      <c r="A186" s="375">
        <v>2</v>
      </c>
      <c r="B186" s="376">
        <v>3</v>
      </c>
      <c r="C186" s="376">
        <v>2</v>
      </c>
      <c r="D186" s="376">
        <v>4</v>
      </c>
      <c r="E186" s="376"/>
      <c r="F186" s="388" t="s">
        <v>37</v>
      </c>
      <c r="G186" s="390">
        <f>+G187</f>
        <v>0</v>
      </c>
      <c r="H186" s="390">
        <f t="shared" ref="H186:K186" si="87">+H187</f>
        <v>0</v>
      </c>
      <c r="I186" s="390">
        <f t="shared" si="87"/>
        <v>0</v>
      </c>
      <c r="J186" s="390">
        <f t="shared" si="87"/>
        <v>0</v>
      </c>
      <c r="K186" s="53">
        <f t="shared" si="87"/>
        <v>0</v>
      </c>
    </row>
    <row r="187" spans="1:11" ht="12.75" x14ac:dyDescent="0.2">
      <c r="A187" s="379">
        <v>2</v>
      </c>
      <c r="B187" s="380">
        <v>3</v>
      </c>
      <c r="C187" s="380">
        <v>2</v>
      </c>
      <c r="D187" s="380">
        <v>4</v>
      </c>
      <c r="E187" s="380" t="s">
        <v>210</v>
      </c>
      <c r="F187" s="381" t="s">
        <v>37</v>
      </c>
      <c r="G187" s="389"/>
      <c r="H187" s="27"/>
      <c r="I187" s="27"/>
      <c r="J187" s="359">
        <f>SUBTOTAL(9,G187:I187)</f>
        <v>0</v>
      </c>
      <c r="K187" s="361">
        <f t="shared" si="60"/>
        <v>0</v>
      </c>
    </row>
    <row r="188" spans="1:11" ht="12.75" x14ac:dyDescent="0.2">
      <c r="A188" s="371">
        <v>2</v>
      </c>
      <c r="B188" s="372">
        <v>3</v>
      </c>
      <c r="C188" s="372">
        <v>3</v>
      </c>
      <c r="D188" s="372"/>
      <c r="E188" s="372"/>
      <c r="F188" s="373" t="s">
        <v>258</v>
      </c>
      <c r="G188" s="374">
        <f>+G189+G191+G193+G195</f>
        <v>3129102.4</v>
      </c>
      <c r="H188" s="374">
        <f>+H189+H191+H193+H195</f>
        <v>350000</v>
      </c>
      <c r="I188" s="374">
        <f t="shared" ref="I188:K188" si="88">+I189+I191+I193+I195</f>
        <v>0</v>
      </c>
      <c r="J188" s="374">
        <f>+J189+J191+J193+J195</f>
        <v>3479102.4</v>
      </c>
      <c r="K188" s="374">
        <f t="shared" si="88"/>
        <v>0.37368129258150812</v>
      </c>
    </row>
    <row r="189" spans="1:11" ht="12.75" x14ac:dyDescent="0.2">
      <c r="A189" s="375">
        <v>2</v>
      </c>
      <c r="B189" s="376">
        <v>3</v>
      </c>
      <c r="C189" s="376">
        <v>3</v>
      </c>
      <c r="D189" s="376">
        <v>1</v>
      </c>
      <c r="E189" s="376"/>
      <c r="F189" s="388" t="s">
        <v>148</v>
      </c>
      <c r="G189" s="378">
        <f>G190</f>
        <v>3129102.4</v>
      </c>
      <c r="H189" s="378">
        <f t="shared" ref="H189:K189" si="89">H190</f>
        <v>0</v>
      </c>
      <c r="I189" s="378">
        <f t="shared" si="89"/>
        <v>0</v>
      </c>
      <c r="J189" s="378">
        <f t="shared" si="89"/>
        <v>3129102.4</v>
      </c>
      <c r="K189" s="53">
        <f t="shared" si="89"/>
        <v>0.33608870766548843</v>
      </c>
    </row>
    <row r="190" spans="1:11" ht="12.75" x14ac:dyDescent="0.2">
      <c r="A190" s="379">
        <v>2</v>
      </c>
      <c r="B190" s="380">
        <v>3</v>
      </c>
      <c r="C190" s="380">
        <v>3</v>
      </c>
      <c r="D190" s="380">
        <v>1</v>
      </c>
      <c r="E190" s="380" t="s">
        <v>210</v>
      </c>
      <c r="F190" s="381" t="s">
        <v>148</v>
      </c>
      <c r="G190" s="382">
        <v>3129102.4</v>
      </c>
      <c r="H190" s="382"/>
      <c r="I190" s="382"/>
      <c r="J190" s="360">
        <f>SUBTOTAL(9,G190:I190)</f>
        <v>3129102.4</v>
      </c>
      <c r="K190" s="361">
        <f t="shared" si="60"/>
        <v>0.33608870766548843</v>
      </c>
    </row>
    <row r="191" spans="1:11" ht="12.75" x14ac:dyDescent="0.2">
      <c r="A191" s="375">
        <v>2</v>
      </c>
      <c r="B191" s="376">
        <v>3</v>
      </c>
      <c r="C191" s="376">
        <v>3</v>
      </c>
      <c r="D191" s="376">
        <v>2</v>
      </c>
      <c r="E191" s="376"/>
      <c r="F191" s="388" t="s">
        <v>149</v>
      </c>
      <c r="G191" s="390">
        <f>+G192</f>
        <v>0</v>
      </c>
      <c r="H191" s="390">
        <f t="shared" ref="H191:K191" si="90">+H192</f>
        <v>0</v>
      </c>
      <c r="I191" s="390">
        <f t="shared" si="90"/>
        <v>0</v>
      </c>
      <c r="J191" s="390">
        <f t="shared" si="90"/>
        <v>0</v>
      </c>
      <c r="K191" s="53">
        <f t="shared" si="90"/>
        <v>0</v>
      </c>
    </row>
    <row r="192" spans="1:11" ht="12.75" x14ac:dyDescent="0.2">
      <c r="A192" s="379">
        <v>2</v>
      </c>
      <c r="B192" s="380">
        <v>3</v>
      </c>
      <c r="C192" s="380">
        <v>3</v>
      </c>
      <c r="D192" s="380">
        <v>2</v>
      </c>
      <c r="E192" s="380" t="s">
        <v>210</v>
      </c>
      <c r="F192" s="381" t="s">
        <v>149</v>
      </c>
      <c r="G192" s="382"/>
      <c r="H192" s="382"/>
      <c r="I192" s="382"/>
      <c r="J192" s="360">
        <f t="shared" ref="J192:J202" si="91">SUBTOTAL(9,G192:I192)</f>
        <v>0</v>
      </c>
      <c r="K192" s="361">
        <f t="shared" si="60"/>
        <v>0</v>
      </c>
    </row>
    <row r="193" spans="1:11" ht="12.75" x14ac:dyDescent="0.2">
      <c r="A193" s="375">
        <v>2</v>
      </c>
      <c r="B193" s="376">
        <v>3</v>
      </c>
      <c r="C193" s="376">
        <v>3</v>
      </c>
      <c r="D193" s="376">
        <v>3</v>
      </c>
      <c r="E193" s="376"/>
      <c r="F193" s="388" t="s">
        <v>150</v>
      </c>
      <c r="G193" s="390">
        <f>+G194</f>
        <v>0</v>
      </c>
      <c r="H193" s="390">
        <f t="shared" ref="H193:I193" si="92">+H194</f>
        <v>350000</v>
      </c>
      <c r="I193" s="390">
        <f t="shared" si="92"/>
        <v>0</v>
      </c>
      <c r="J193" s="360">
        <f t="shared" si="91"/>
        <v>350000</v>
      </c>
      <c r="K193" s="361">
        <f t="shared" ref="K193:K256" si="93">IFERROR(J193/$J$18*100,"0.00")</f>
        <v>3.7592584916019668E-2</v>
      </c>
    </row>
    <row r="194" spans="1:11" ht="12.75" x14ac:dyDescent="0.2">
      <c r="A194" s="379">
        <v>2</v>
      </c>
      <c r="B194" s="380">
        <v>3</v>
      </c>
      <c r="C194" s="380">
        <v>3</v>
      </c>
      <c r="D194" s="380">
        <v>3</v>
      </c>
      <c r="E194" s="380" t="s">
        <v>210</v>
      </c>
      <c r="F194" s="381" t="s">
        <v>150</v>
      </c>
      <c r="G194" s="382"/>
      <c r="H194" s="27">
        <v>350000</v>
      </c>
      <c r="I194" s="27"/>
      <c r="J194" s="360">
        <f t="shared" si="91"/>
        <v>350000</v>
      </c>
      <c r="K194" s="361">
        <f t="shared" si="93"/>
        <v>3.7592584916019668E-2</v>
      </c>
    </row>
    <row r="195" spans="1:11" ht="12.75" x14ac:dyDescent="0.2">
      <c r="A195" s="375">
        <v>2</v>
      </c>
      <c r="B195" s="376">
        <v>3</v>
      </c>
      <c r="C195" s="376">
        <v>3</v>
      </c>
      <c r="D195" s="376">
        <v>4</v>
      </c>
      <c r="E195" s="376"/>
      <c r="F195" s="388" t="s">
        <v>151</v>
      </c>
      <c r="G195" s="390">
        <f>+G196</f>
        <v>0</v>
      </c>
      <c r="H195" s="390">
        <f t="shared" ref="H195:K195" si="94">+H196</f>
        <v>0</v>
      </c>
      <c r="I195" s="390">
        <f t="shared" si="94"/>
        <v>0</v>
      </c>
      <c r="J195" s="390">
        <f t="shared" si="94"/>
        <v>0</v>
      </c>
      <c r="K195" s="53">
        <f t="shared" si="94"/>
        <v>0</v>
      </c>
    </row>
    <row r="196" spans="1:11" ht="12.75" x14ac:dyDescent="0.2">
      <c r="A196" s="379">
        <v>2</v>
      </c>
      <c r="B196" s="380">
        <v>3</v>
      </c>
      <c r="C196" s="380">
        <v>3</v>
      </c>
      <c r="D196" s="380">
        <v>4</v>
      </c>
      <c r="E196" s="380" t="s">
        <v>210</v>
      </c>
      <c r="F196" s="381" t="s">
        <v>151</v>
      </c>
      <c r="G196" s="389"/>
      <c r="H196" s="389"/>
      <c r="I196" s="389"/>
      <c r="J196" s="360">
        <f t="shared" si="91"/>
        <v>0</v>
      </c>
      <c r="K196" s="361">
        <f t="shared" si="93"/>
        <v>0</v>
      </c>
    </row>
    <row r="197" spans="1:11" ht="12.75" x14ac:dyDescent="0.2">
      <c r="A197" s="371">
        <v>2</v>
      </c>
      <c r="B197" s="372">
        <v>3</v>
      </c>
      <c r="C197" s="372">
        <v>4</v>
      </c>
      <c r="D197" s="372"/>
      <c r="E197" s="372"/>
      <c r="F197" s="373" t="s">
        <v>259</v>
      </c>
      <c r="G197" s="374">
        <f>+G198</f>
        <v>20000000</v>
      </c>
      <c r="H197" s="374">
        <f t="shared" ref="G197:K198" si="95">+H198</f>
        <v>28268450.73</v>
      </c>
      <c r="I197" s="374">
        <f t="shared" si="95"/>
        <v>0</v>
      </c>
      <c r="J197" s="374">
        <f t="shared" si="95"/>
        <v>48268450.730000004</v>
      </c>
      <c r="K197" s="395">
        <f t="shared" si="95"/>
        <v>5.1843880938063904</v>
      </c>
    </row>
    <row r="198" spans="1:11" ht="12.75" x14ac:dyDescent="0.2">
      <c r="A198" s="375">
        <v>2</v>
      </c>
      <c r="B198" s="376">
        <v>3</v>
      </c>
      <c r="C198" s="376">
        <v>4</v>
      </c>
      <c r="D198" s="376">
        <v>1</v>
      </c>
      <c r="E198" s="376"/>
      <c r="F198" s="388" t="s">
        <v>152</v>
      </c>
      <c r="G198" s="390">
        <f t="shared" si="95"/>
        <v>20000000</v>
      </c>
      <c r="H198" s="390">
        <f t="shared" si="95"/>
        <v>28268450.73</v>
      </c>
      <c r="I198" s="390">
        <f t="shared" si="95"/>
        <v>0</v>
      </c>
      <c r="J198" s="390">
        <f t="shared" si="95"/>
        <v>48268450.730000004</v>
      </c>
      <c r="K198" s="53">
        <f t="shared" si="95"/>
        <v>5.1843880938063904</v>
      </c>
    </row>
    <row r="199" spans="1:11" ht="12.75" x14ac:dyDescent="0.2">
      <c r="A199" s="379">
        <v>2</v>
      </c>
      <c r="B199" s="380">
        <v>3</v>
      </c>
      <c r="C199" s="380">
        <v>4</v>
      </c>
      <c r="D199" s="380">
        <v>1</v>
      </c>
      <c r="E199" s="380" t="s">
        <v>210</v>
      </c>
      <c r="F199" s="381" t="s">
        <v>152</v>
      </c>
      <c r="G199" s="382">
        <v>20000000</v>
      </c>
      <c r="H199" s="27">
        <v>28268450.73</v>
      </c>
      <c r="I199" s="27"/>
      <c r="J199" s="360">
        <f>SUBTOTAL(9,G199:I199)</f>
        <v>48268450.730000004</v>
      </c>
      <c r="K199" s="361">
        <f t="shared" si="93"/>
        <v>5.1843880938063904</v>
      </c>
    </row>
    <row r="200" spans="1:11" ht="12.75" x14ac:dyDescent="0.2">
      <c r="A200" s="371">
        <v>2</v>
      </c>
      <c r="B200" s="372">
        <v>3</v>
      </c>
      <c r="C200" s="372">
        <v>5</v>
      </c>
      <c r="D200" s="372"/>
      <c r="E200" s="372"/>
      <c r="F200" s="373" t="s">
        <v>154</v>
      </c>
      <c r="G200" s="374">
        <f>+G201+G203+G205+G207</f>
        <v>0</v>
      </c>
      <c r="H200" s="374">
        <f t="shared" ref="H200:K200" si="96">+H201+H203+H205+H207</f>
        <v>0</v>
      </c>
      <c r="I200" s="374">
        <f t="shared" si="96"/>
        <v>0</v>
      </c>
      <c r="J200" s="374">
        <f t="shared" si="96"/>
        <v>0</v>
      </c>
      <c r="K200" s="374">
        <f t="shared" si="96"/>
        <v>0</v>
      </c>
    </row>
    <row r="201" spans="1:11" ht="12.75" x14ac:dyDescent="0.2">
      <c r="A201" s="375">
        <v>2</v>
      </c>
      <c r="B201" s="376">
        <v>3</v>
      </c>
      <c r="C201" s="376">
        <v>5</v>
      </c>
      <c r="D201" s="376">
        <v>2</v>
      </c>
      <c r="E201" s="376"/>
      <c r="F201" s="388" t="s">
        <v>1059</v>
      </c>
      <c r="G201" s="390">
        <f>+G202</f>
        <v>0</v>
      </c>
      <c r="H201" s="390">
        <f t="shared" ref="H201:K201" si="97">+H202</f>
        <v>0</v>
      </c>
      <c r="I201" s="390">
        <f t="shared" si="97"/>
        <v>0</v>
      </c>
      <c r="J201" s="390">
        <f t="shared" si="97"/>
        <v>0</v>
      </c>
      <c r="K201" s="53">
        <f t="shared" si="97"/>
        <v>0</v>
      </c>
    </row>
    <row r="202" spans="1:11" ht="12.75" x14ac:dyDescent="0.2">
      <c r="A202" s="379">
        <v>2</v>
      </c>
      <c r="B202" s="380">
        <v>3</v>
      </c>
      <c r="C202" s="380">
        <v>5</v>
      </c>
      <c r="D202" s="380">
        <v>2</v>
      </c>
      <c r="E202" s="380" t="s">
        <v>210</v>
      </c>
      <c r="F202" s="381" t="s">
        <v>1059</v>
      </c>
      <c r="G202" s="389"/>
      <c r="H202" s="27"/>
      <c r="I202" s="27"/>
      <c r="J202" s="360">
        <f t="shared" si="91"/>
        <v>0</v>
      </c>
      <c r="K202" s="361">
        <f t="shared" si="93"/>
        <v>0</v>
      </c>
    </row>
    <row r="203" spans="1:11" ht="12.75" x14ac:dyDescent="0.2">
      <c r="A203" s="375">
        <v>2</v>
      </c>
      <c r="B203" s="376">
        <v>3</v>
      </c>
      <c r="C203" s="376">
        <v>5</v>
      </c>
      <c r="D203" s="376">
        <v>3</v>
      </c>
      <c r="E203" s="376"/>
      <c r="F203" s="388" t="s">
        <v>153</v>
      </c>
      <c r="G203" s="390">
        <f>+G204</f>
        <v>0</v>
      </c>
      <c r="H203" s="390">
        <f t="shared" ref="H203:K203" si="98">+H204</f>
        <v>0</v>
      </c>
      <c r="I203" s="390">
        <f t="shared" si="98"/>
        <v>0</v>
      </c>
      <c r="J203" s="390">
        <f t="shared" si="98"/>
        <v>0</v>
      </c>
      <c r="K203" s="53">
        <f t="shared" si="98"/>
        <v>0</v>
      </c>
    </row>
    <row r="204" spans="1:11" ht="12.75" x14ac:dyDescent="0.2">
      <c r="A204" s="379">
        <v>2</v>
      </c>
      <c r="B204" s="380">
        <v>3</v>
      </c>
      <c r="C204" s="380">
        <v>5</v>
      </c>
      <c r="D204" s="380">
        <v>3</v>
      </c>
      <c r="E204" s="380" t="s">
        <v>210</v>
      </c>
      <c r="F204" s="381" t="s">
        <v>153</v>
      </c>
      <c r="G204" s="382"/>
      <c r="H204" s="27"/>
      <c r="I204" s="27"/>
      <c r="J204" s="359">
        <f t="shared" ref="J204:J208" si="99">SUBTOTAL(9,G204:I204)</f>
        <v>0</v>
      </c>
      <c r="K204" s="361">
        <f t="shared" si="93"/>
        <v>0</v>
      </c>
    </row>
    <row r="205" spans="1:11" ht="12.75" x14ac:dyDescent="0.2">
      <c r="A205" s="375">
        <v>2</v>
      </c>
      <c r="B205" s="376">
        <v>3</v>
      </c>
      <c r="C205" s="376">
        <v>5</v>
      </c>
      <c r="D205" s="376">
        <v>4</v>
      </c>
      <c r="E205" s="376"/>
      <c r="F205" s="388" t="s">
        <v>1060</v>
      </c>
      <c r="G205" s="390">
        <f>+G206</f>
        <v>0</v>
      </c>
      <c r="H205" s="390">
        <f t="shared" ref="H205:I205" si="100">+H206</f>
        <v>0</v>
      </c>
      <c r="I205" s="390">
        <f t="shared" si="100"/>
        <v>0</v>
      </c>
      <c r="J205" s="390">
        <f t="shared" ref="J205" si="101">+J206</f>
        <v>0</v>
      </c>
      <c r="K205" s="53">
        <f t="shared" ref="K205" si="102">+K206</f>
        <v>0</v>
      </c>
    </row>
    <row r="206" spans="1:11" ht="12.75" x14ac:dyDescent="0.2">
      <c r="A206" s="379">
        <v>2</v>
      </c>
      <c r="B206" s="380">
        <v>3</v>
      </c>
      <c r="C206" s="380">
        <v>5</v>
      </c>
      <c r="D206" s="380">
        <v>4</v>
      </c>
      <c r="E206" s="380" t="s">
        <v>210</v>
      </c>
      <c r="F206" s="381" t="s">
        <v>1060</v>
      </c>
      <c r="G206" s="389"/>
      <c r="H206" s="27"/>
      <c r="I206" s="27"/>
      <c r="J206" s="359">
        <f t="shared" si="99"/>
        <v>0</v>
      </c>
      <c r="K206" s="361">
        <f t="shared" si="93"/>
        <v>0</v>
      </c>
    </row>
    <row r="207" spans="1:11" ht="12.75" x14ac:dyDescent="0.2">
      <c r="A207" s="375">
        <v>2</v>
      </c>
      <c r="B207" s="376">
        <v>3</v>
      </c>
      <c r="C207" s="376">
        <v>5</v>
      </c>
      <c r="D207" s="376">
        <v>5</v>
      </c>
      <c r="E207" s="376"/>
      <c r="F207" s="388" t="s">
        <v>260</v>
      </c>
      <c r="G207" s="390">
        <f>+G208</f>
        <v>0</v>
      </c>
      <c r="H207" s="390">
        <f t="shared" ref="H207:K207" si="103">+H208</f>
        <v>0</v>
      </c>
      <c r="I207" s="390">
        <f t="shared" si="103"/>
        <v>0</v>
      </c>
      <c r="J207" s="390">
        <f t="shared" si="103"/>
        <v>0</v>
      </c>
      <c r="K207" s="53">
        <f t="shared" si="103"/>
        <v>0</v>
      </c>
    </row>
    <row r="208" spans="1:11" ht="12.75" x14ac:dyDescent="0.2">
      <c r="A208" s="379">
        <v>2</v>
      </c>
      <c r="B208" s="380">
        <v>3</v>
      </c>
      <c r="C208" s="380">
        <v>5</v>
      </c>
      <c r="D208" s="380">
        <v>5</v>
      </c>
      <c r="E208" s="380" t="s">
        <v>210</v>
      </c>
      <c r="F208" s="381" t="s">
        <v>155</v>
      </c>
      <c r="G208" s="382"/>
      <c r="H208" s="30"/>
      <c r="I208" s="30"/>
      <c r="J208" s="360">
        <f t="shared" si="99"/>
        <v>0</v>
      </c>
      <c r="K208" s="361">
        <f t="shared" si="93"/>
        <v>0</v>
      </c>
    </row>
    <row r="209" spans="1:11" ht="12.75" x14ac:dyDescent="0.2">
      <c r="A209" s="371">
        <v>2</v>
      </c>
      <c r="B209" s="372">
        <v>3</v>
      </c>
      <c r="C209" s="372">
        <v>6</v>
      </c>
      <c r="D209" s="372"/>
      <c r="E209" s="372"/>
      <c r="F209" s="373" t="s">
        <v>156</v>
      </c>
      <c r="G209" s="374">
        <f>+G210+G214+G218+G222</f>
        <v>0</v>
      </c>
      <c r="H209" s="374">
        <f t="shared" ref="H209:K209" si="104">+H210+H214+H218+H222</f>
        <v>200000</v>
      </c>
      <c r="I209" s="374">
        <f t="shared" si="104"/>
        <v>0</v>
      </c>
      <c r="J209" s="374">
        <f>+J210+J214+J218+J222</f>
        <v>200000</v>
      </c>
      <c r="K209" s="374">
        <f t="shared" si="104"/>
        <v>2.1481477094868383E-2</v>
      </c>
    </row>
    <row r="210" spans="1:11" ht="12.75" x14ac:dyDescent="0.2">
      <c r="A210" s="375">
        <v>2</v>
      </c>
      <c r="B210" s="376">
        <v>3</v>
      </c>
      <c r="C210" s="376">
        <v>6</v>
      </c>
      <c r="D210" s="376">
        <v>1</v>
      </c>
      <c r="E210" s="376"/>
      <c r="F210" s="388" t="s">
        <v>157</v>
      </c>
      <c r="G210" s="390">
        <f>+G211+G212+G213</f>
        <v>0</v>
      </c>
      <c r="H210" s="390">
        <f t="shared" ref="H210:K210" si="105">+H211+H212+H213</f>
        <v>0</v>
      </c>
      <c r="I210" s="390">
        <f t="shared" si="105"/>
        <v>0</v>
      </c>
      <c r="J210" s="390">
        <f t="shared" si="105"/>
        <v>0</v>
      </c>
      <c r="K210" s="53">
        <f t="shared" si="105"/>
        <v>0</v>
      </c>
    </row>
    <row r="211" spans="1:11" ht="12.75" x14ac:dyDescent="0.2">
      <c r="A211" s="379">
        <v>2</v>
      </c>
      <c r="B211" s="380">
        <v>3</v>
      </c>
      <c r="C211" s="380">
        <v>6</v>
      </c>
      <c r="D211" s="380">
        <v>1</v>
      </c>
      <c r="E211" s="380" t="s">
        <v>210</v>
      </c>
      <c r="F211" s="381" t="s">
        <v>158</v>
      </c>
      <c r="G211" s="382"/>
      <c r="H211" s="27"/>
      <c r="I211" s="27"/>
      <c r="J211" s="359">
        <f>SUBTOTAL(9,G211:I211)</f>
        <v>0</v>
      </c>
      <c r="K211" s="361">
        <f t="shared" si="93"/>
        <v>0</v>
      </c>
    </row>
    <row r="212" spans="1:11" ht="12.75" x14ac:dyDescent="0.2">
      <c r="A212" s="379">
        <v>2</v>
      </c>
      <c r="B212" s="380">
        <v>3</v>
      </c>
      <c r="C212" s="380">
        <v>6</v>
      </c>
      <c r="D212" s="380">
        <v>1</v>
      </c>
      <c r="E212" s="380" t="s">
        <v>211</v>
      </c>
      <c r="F212" s="381" t="s">
        <v>159</v>
      </c>
      <c r="G212" s="382"/>
      <c r="H212" s="382"/>
      <c r="I212" s="382"/>
      <c r="J212" s="360">
        <f>SUM(J213:J217)</f>
        <v>0</v>
      </c>
      <c r="K212" s="361">
        <f t="shared" si="93"/>
        <v>0</v>
      </c>
    </row>
    <row r="213" spans="1:11" ht="12.75" x14ac:dyDescent="0.2">
      <c r="A213" s="379">
        <v>2</v>
      </c>
      <c r="B213" s="380">
        <v>3</v>
      </c>
      <c r="C213" s="380">
        <v>6</v>
      </c>
      <c r="D213" s="380">
        <v>1</v>
      </c>
      <c r="E213" s="380" t="s">
        <v>213</v>
      </c>
      <c r="F213" s="381" t="s">
        <v>160</v>
      </c>
      <c r="G213" s="382"/>
      <c r="H213" s="27"/>
      <c r="I213" s="27"/>
      <c r="J213" s="359">
        <f>SUBTOTAL(9,G213:I213)</f>
        <v>0</v>
      </c>
      <c r="K213" s="361">
        <f t="shared" si="93"/>
        <v>0</v>
      </c>
    </row>
    <row r="214" spans="1:11" ht="12.75" x14ac:dyDescent="0.2">
      <c r="A214" s="375">
        <v>2</v>
      </c>
      <c r="B214" s="376">
        <v>3</v>
      </c>
      <c r="C214" s="376">
        <v>6</v>
      </c>
      <c r="D214" s="376">
        <v>2</v>
      </c>
      <c r="E214" s="376"/>
      <c r="F214" s="388" t="s">
        <v>161</v>
      </c>
      <c r="G214" s="390">
        <f>+G215+G216+G217</f>
        <v>0</v>
      </c>
      <c r="H214" s="390">
        <f t="shared" ref="H214:K214" si="106">+H215+H216+H217</f>
        <v>0</v>
      </c>
      <c r="I214" s="390">
        <f t="shared" si="106"/>
        <v>0</v>
      </c>
      <c r="J214" s="390">
        <f t="shared" si="106"/>
        <v>0</v>
      </c>
      <c r="K214" s="53">
        <f t="shared" si="106"/>
        <v>0</v>
      </c>
    </row>
    <row r="215" spans="1:11" ht="12.75" x14ac:dyDescent="0.2">
      <c r="A215" s="379">
        <v>2</v>
      </c>
      <c r="B215" s="380">
        <v>3</v>
      </c>
      <c r="C215" s="380">
        <v>6</v>
      </c>
      <c r="D215" s="380">
        <v>2</v>
      </c>
      <c r="E215" s="380" t="s">
        <v>210</v>
      </c>
      <c r="F215" s="381" t="s">
        <v>162</v>
      </c>
      <c r="G215" s="382"/>
      <c r="H215" s="27"/>
      <c r="I215" s="27"/>
      <c r="J215" s="359">
        <f>SUBTOTAL(9,G215:I215)</f>
        <v>0</v>
      </c>
      <c r="K215" s="361">
        <f t="shared" si="93"/>
        <v>0</v>
      </c>
    </row>
    <row r="216" spans="1:11" ht="12.75" x14ac:dyDescent="0.2">
      <c r="A216" s="379">
        <v>2</v>
      </c>
      <c r="B216" s="380">
        <v>3</v>
      </c>
      <c r="C216" s="380">
        <v>6</v>
      </c>
      <c r="D216" s="380">
        <v>2</v>
      </c>
      <c r="E216" s="380" t="s">
        <v>211</v>
      </c>
      <c r="F216" s="381" t="s">
        <v>163</v>
      </c>
      <c r="G216" s="382"/>
      <c r="H216" s="27"/>
      <c r="I216" s="27"/>
      <c r="J216" s="359">
        <f>SUBTOTAL(9,G216:I216)</f>
        <v>0</v>
      </c>
      <c r="K216" s="361">
        <f t="shared" si="93"/>
        <v>0</v>
      </c>
    </row>
    <row r="217" spans="1:11" ht="12.75" x14ac:dyDescent="0.2">
      <c r="A217" s="379">
        <v>2</v>
      </c>
      <c r="B217" s="380">
        <v>3</v>
      </c>
      <c r="C217" s="380">
        <v>6</v>
      </c>
      <c r="D217" s="380">
        <v>2</v>
      </c>
      <c r="E217" s="380" t="s">
        <v>212</v>
      </c>
      <c r="F217" s="381" t="s">
        <v>164</v>
      </c>
      <c r="G217" s="389"/>
      <c r="H217" s="27"/>
      <c r="I217" s="27"/>
      <c r="J217" s="359">
        <f>SUBTOTAL(9,G217:I217)</f>
        <v>0</v>
      </c>
      <c r="K217" s="361">
        <f t="shared" si="93"/>
        <v>0</v>
      </c>
    </row>
    <row r="218" spans="1:11" ht="12.75" x14ac:dyDescent="0.2">
      <c r="A218" s="375">
        <v>2</v>
      </c>
      <c r="B218" s="376">
        <v>3</v>
      </c>
      <c r="C218" s="376">
        <v>6</v>
      </c>
      <c r="D218" s="376">
        <v>3</v>
      </c>
      <c r="E218" s="376"/>
      <c r="F218" s="388" t="s">
        <v>165</v>
      </c>
      <c r="G218" s="390">
        <f>+G219+G220+G221</f>
        <v>0</v>
      </c>
      <c r="H218" s="390">
        <f t="shared" ref="H218:K218" si="107">+H219+H220+H221</f>
        <v>200000</v>
      </c>
      <c r="I218" s="390">
        <f t="shared" si="107"/>
        <v>0</v>
      </c>
      <c r="J218" s="390">
        <f>+J219+J220+J221</f>
        <v>200000</v>
      </c>
      <c r="K218" s="53">
        <f t="shared" si="107"/>
        <v>2.1481477094868383E-2</v>
      </c>
    </row>
    <row r="219" spans="1:11" ht="12.75" x14ac:dyDescent="0.2">
      <c r="A219" s="379">
        <v>2</v>
      </c>
      <c r="B219" s="380">
        <v>3</v>
      </c>
      <c r="C219" s="380">
        <v>6</v>
      </c>
      <c r="D219" s="380">
        <v>3</v>
      </c>
      <c r="E219" s="380" t="s">
        <v>213</v>
      </c>
      <c r="F219" s="381" t="s">
        <v>166</v>
      </c>
      <c r="G219" s="382"/>
      <c r="H219" s="382"/>
      <c r="I219" s="382"/>
      <c r="J219" s="359">
        <f>SUBTOTAL(9,G219:I219)</f>
        <v>0</v>
      </c>
      <c r="K219" s="361">
        <f t="shared" si="93"/>
        <v>0</v>
      </c>
    </row>
    <row r="220" spans="1:11" ht="12.75" x14ac:dyDescent="0.2">
      <c r="A220" s="379">
        <v>2</v>
      </c>
      <c r="B220" s="380">
        <v>3</v>
      </c>
      <c r="C220" s="380">
        <v>6</v>
      </c>
      <c r="D220" s="380">
        <v>3</v>
      </c>
      <c r="E220" s="380" t="s">
        <v>216</v>
      </c>
      <c r="F220" s="381" t="s">
        <v>167</v>
      </c>
      <c r="G220" s="382"/>
      <c r="H220" s="382"/>
      <c r="I220" s="382"/>
      <c r="J220" s="359">
        <f t="shared" ref="J220:J264" si="108">SUBTOTAL(9,G220:I220)</f>
        <v>0</v>
      </c>
      <c r="K220" s="361">
        <f t="shared" si="93"/>
        <v>0</v>
      </c>
    </row>
    <row r="221" spans="1:11" ht="12.75" x14ac:dyDescent="0.2">
      <c r="A221" s="379">
        <v>2</v>
      </c>
      <c r="B221" s="380">
        <v>3</v>
      </c>
      <c r="C221" s="380">
        <v>6</v>
      </c>
      <c r="D221" s="380">
        <v>3</v>
      </c>
      <c r="E221" s="380" t="s">
        <v>242</v>
      </c>
      <c r="F221" s="381" t="s">
        <v>1061</v>
      </c>
      <c r="G221" s="389"/>
      <c r="H221" s="382">
        <v>200000</v>
      </c>
      <c r="I221" s="389"/>
      <c r="J221" s="359">
        <f t="shared" si="108"/>
        <v>200000</v>
      </c>
      <c r="K221" s="361">
        <f t="shared" si="93"/>
        <v>2.1481477094868383E-2</v>
      </c>
    </row>
    <row r="222" spans="1:11" ht="12.75" x14ac:dyDescent="0.2">
      <c r="A222" s="375">
        <v>2</v>
      </c>
      <c r="B222" s="376">
        <v>3</v>
      </c>
      <c r="C222" s="376">
        <v>6</v>
      </c>
      <c r="D222" s="376">
        <v>4</v>
      </c>
      <c r="E222" s="376"/>
      <c r="F222" s="388" t="s">
        <v>38</v>
      </c>
      <c r="G222" s="390">
        <f>+G223</f>
        <v>0</v>
      </c>
      <c r="H222" s="390">
        <f t="shared" ref="H222:J222" si="109">+H223</f>
        <v>0</v>
      </c>
      <c r="I222" s="390">
        <f t="shared" si="109"/>
        <v>0</v>
      </c>
      <c r="J222" s="390">
        <f t="shared" si="109"/>
        <v>0</v>
      </c>
      <c r="K222" s="53">
        <f>+K223</f>
        <v>0</v>
      </c>
    </row>
    <row r="223" spans="1:11" ht="12.75" x14ac:dyDescent="0.2">
      <c r="A223" s="379">
        <v>2</v>
      </c>
      <c r="B223" s="380">
        <v>3</v>
      </c>
      <c r="C223" s="380">
        <v>6</v>
      </c>
      <c r="D223" s="380">
        <v>4</v>
      </c>
      <c r="E223" s="380" t="s">
        <v>213</v>
      </c>
      <c r="F223" s="381" t="s">
        <v>168</v>
      </c>
      <c r="G223" s="382"/>
      <c r="H223" s="382"/>
      <c r="I223" s="382"/>
      <c r="J223" s="359">
        <f>SUBTOTAL(9,G223:I223)</f>
        <v>0</v>
      </c>
      <c r="K223" s="361">
        <f t="shared" si="93"/>
        <v>0</v>
      </c>
    </row>
    <row r="224" spans="1:11" ht="12.75" x14ac:dyDescent="0.2">
      <c r="A224" s="371">
        <v>2</v>
      </c>
      <c r="B224" s="372">
        <v>3</v>
      </c>
      <c r="C224" s="372">
        <v>7</v>
      </c>
      <c r="D224" s="372"/>
      <c r="E224" s="372"/>
      <c r="F224" s="373" t="s">
        <v>261</v>
      </c>
      <c r="G224" s="374">
        <f>+G225+G232</f>
        <v>0</v>
      </c>
      <c r="H224" s="374">
        <f t="shared" ref="H224:J224" si="110">+H225+H232</f>
        <v>11700000</v>
      </c>
      <c r="I224" s="374">
        <f t="shared" si="110"/>
        <v>0</v>
      </c>
      <c r="J224" s="374">
        <f t="shared" si="110"/>
        <v>11700000</v>
      </c>
      <c r="K224" s="374">
        <f>+K225+K232</f>
        <v>1.2566664100498004</v>
      </c>
    </row>
    <row r="225" spans="1:11" ht="12.75" x14ac:dyDescent="0.2">
      <c r="A225" s="375">
        <v>2</v>
      </c>
      <c r="B225" s="376">
        <v>3</v>
      </c>
      <c r="C225" s="376">
        <v>7</v>
      </c>
      <c r="D225" s="376">
        <v>1</v>
      </c>
      <c r="E225" s="376"/>
      <c r="F225" s="388" t="s">
        <v>169</v>
      </c>
      <c r="G225" s="390">
        <f>+G226+G227+G228+G229+G230+G231</f>
        <v>0</v>
      </c>
      <c r="H225" s="390">
        <f t="shared" ref="H225:J225" si="111">+H226+H227+H228+H229+H230+H231</f>
        <v>3100000</v>
      </c>
      <c r="I225" s="390">
        <f t="shared" si="111"/>
        <v>0</v>
      </c>
      <c r="J225" s="390">
        <f t="shared" si="111"/>
        <v>3100000</v>
      </c>
      <c r="K225" s="53">
        <f>+K226+K227+K228+K229+K230+K231</f>
        <v>0.33296289497045994</v>
      </c>
    </row>
    <row r="226" spans="1:11" ht="12.75" x14ac:dyDescent="0.2">
      <c r="A226" s="379">
        <v>2</v>
      </c>
      <c r="B226" s="380">
        <v>3</v>
      </c>
      <c r="C226" s="380">
        <v>7</v>
      </c>
      <c r="D226" s="380">
        <v>1</v>
      </c>
      <c r="E226" s="380" t="s">
        <v>210</v>
      </c>
      <c r="F226" s="381" t="s">
        <v>170</v>
      </c>
      <c r="G226" s="382"/>
      <c r="H226" s="382">
        <v>600000</v>
      </c>
      <c r="I226" s="382"/>
      <c r="J226" s="359">
        <f>SUBTOTAL(9,G226:I226)</f>
        <v>600000</v>
      </c>
      <c r="K226" s="361">
        <f t="shared" si="93"/>
        <v>6.4444431284605141E-2</v>
      </c>
    </row>
    <row r="227" spans="1:11" ht="12.75" x14ac:dyDescent="0.2">
      <c r="A227" s="379">
        <v>2</v>
      </c>
      <c r="B227" s="380">
        <v>3</v>
      </c>
      <c r="C227" s="380">
        <v>7</v>
      </c>
      <c r="D227" s="380">
        <v>1</v>
      </c>
      <c r="E227" s="380" t="s">
        <v>211</v>
      </c>
      <c r="F227" s="381" t="s">
        <v>171</v>
      </c>
      <c r="G227" s="382"/>
      <c r="H227" s="382"/>
      <c r="I227" s="382"/>
      <c r="J227" s="359">
        <f>SUBTOTAL(9,G227:I227)</f>
        <v>0</v>
      </c>
      <c r="K227" s="361">
        <f t="shared" si="93"/>
        <v>0</v>
      </c>
    </row>
    <row r="228" spans="1:11" ht="12.75" x14ac:dyDescent="0.2">
      <c r="A228" s="379">
        <v>2</v>
      </c>
      <c r="B228" s="380">
        <v>3</v>
      </c>
      <c r="C228" s="380">
        <v>7</v>
      </c>
      <c r="D228" s="380">
        <v>1</v>
      </c>
      <c r="E228" s="380" t="s">
        <v>212</v>
      </c>
      <c r="F228" s="381" t="s">
        <v>172</v>
      </c>
      <c r="G228" s="382"/>
      <c r="H228" s="382">
        <v>1200000</v>
      </c>
      <c r="I228" s="382"/>
      <c r="J228" s="359">
        <f t="shared" si="108"/>
        <v>1200000</v>
      </c>
      <c r="K228" s="361">
        <f t="shared" si="93"/>
        <v>0.12888886256921028</v>
      </c>
    </row>
    <row r="229" spans="1:11" ht="12.75" x14ac:dyDescent="0.2">
      <c r="A229" s="379">
        <v>2</v>
      </c>
      <c r="B229" s="380">
        <v>3</v>
      </c>
      <c r="C229" s="380">
        <v>7</v>
      </c>
      <c r="D229" s="380">
        <v>1</v>
      </c>
      <c r="E229" s="380" t="s">
        <v>213</v>
      </c>
      <c r="F229" s="381" t="s">
        <v>173</v>
      </c>
      <c r="G229" s="382"/>
      <c r="H229" s="382">
        <v>1300000</v>
      </c>
      <c r="I229" s="382"/>
      <c r="J229" s="359">
        <f t="shared" si="108"/>
        <v>1300000</v>
      </c>
      <c r="K229" s="361">
        <f t="shared" si="93"/>
        <v>0.13962960111664449</v>
      </c>
    </row>
    <row r="230" spans="1:11" ht="12.75" x14ac:dyDescent="0.2">
      <c r="A230" s="379">
        <v>2</v>
      </c>
      <c r="B230" s="380">
        <v>3</v>
      </c>
      <c r="C230" s="380">
        <v>7</v>
      </c>
      <c r="D230" s="380">
        <v>1</v>
      </c>
      <c r="E230" s="380" t="s">
        <v>216</v>
      </c>
      <c r="F230" s="381" t="s">
        <v>174</v>
      </c>
      <c r="G230" s="382"/>
      <c r="H230" s="382"/>
      <c r="I230" s="382"/>
      <c r="J230" s="359">
        <f t="shared" si="108"/>
        <v>0</v>
      </c>
      <c r="K230" s="361">
        <f t="shared" si="93"/>
        <v>0</v>
      </c>
    </row>
    <row r="231" spans="1:11" ht="12.75" x14ac:dyDescent="0.2">
      <c r="A231" s="379">
        <v>2</v>
      </c>
      <c r="B231" s="380">
        <v>3</v>
      </c>
      <c r="C231" s="380">
        <v>7</v>
      </c>
      <c r="D231" s="380">
        <v>1</v>
      </c>
      <c r="E231" s="380" t="s">
        <v>242</v>
      </c>
      <c r="F231" s="381" t="s">
        <v>175</v>
      </c>
      <c r="G231" s="382"/>
      <c r="H231" s="382"/>
      <c r="I231" s="382"/>
      <c r="J231" s="359">
        <f>SUBTOTAL(9,G231:I231)</f>
        <v>0</v>
      </c>
      <c r="K231" s="361">
        <f t="shared" si="93"/>
        <v>0</v>
      </c>
    </row>
    <row r="232" spans="1:11" ht="12.75" x14ac:dyDescent="0.2">
      <c r="A232" s="375">
        <v>2</v>
      </c>
      <c r="B232" s="376">
        <v>3</v>
      </c>
      <c r="C232" s="376">
        <v>7</v>
      </c>
      <c r="D232" s="376">
        <v>2</v>
      </c>
      <c r="E232" s="376"/>
      <c r="F232" s="388" t="s">
        <v>176</v>
      </c>
      <c r="G232" s="390">
        <f>+G233+G234+G235+G236</f>
        <v>0</v>
      </c>
      <c r="H232" s="390">
        <f>+H233+H234+H235+H236</f>
        <v>8600000</v>
      </c>
      <c r="I232" s="390">
        <f t="shared" ref="I232" si="112">+I233+I234+I235+I236</f>
        <v>0</v>
      </c>
      <c r="J232" s="390">
        <f>+J233+J234+J235+J236</f>
        <v>8600000</v>
      </c>
      <c r="K232" s="53">
        <f>+K233+K234+K235+K236</f>
        <v>0.92370351507934045</v>
      </c>
    </row>
    <row r="233" spans="1:11" ht="12.75" x14ac:dyDescent="0.2">
      <c r="A233" s="379">
        <v>2</v>
      </c>
      <c r="B233" s="380">
        <v>3</v>
      </c>
      <c r="C233" s="380">
        <v>7</v>
      </c>
      <c r="D233" s="380">
        <v>2</v>
      </c>
      <c r="E233" s="380" t="s">
        <v>211</v>
      </c>
      <c r="F233" s="381" t="s">
        <v>177</v>
      </c>
      <c r="G233" s="382"/>
      <c r="H233" s="382"/>
      <c r="I233" s="382"/>
      <c r="J233" s="359">
        <f t="shared" si="108"/>
        <v>0</v>
      </c>
      <c r="K233" s="361">
        <f t="shared" si="93"/>
        <v>0</v>
      </c>
    </row>
    <row r="234" spans="1:11" ht="12.75" x14ac:dyDescent="0.2">
      <c r="A234" s="379">
        <v>2</v>
      </c>
      <c r="B234" s="380">
        <v>3</v>
      </c>
      <c r="C234" s="380">
        <v>7</v>
      </c>
      <c r="D234" s="380">
        <v>2</v>
      </c>
      <c r="E234" s="380" t="s">
        <v>212</v>
      </c>
      <c r="F234" s="381" t="s">
        <v>178</v>
      </c>
      <c r="G234" s="382"/>
      <c r="H234" s="382">
        <v>8400000</v>
      </c>
      <c r="I234" s="382"/>
      <c r="J234" s="359">
        <f t="shared" si="108"/>
        <v>8400000</v>
      </c>
      <c r="K234" s="361">
        <f t="shared" si="93"/>
        <v>0.90222203798447209</v>
      </c>
    </row>
    <row r="235" spans="1:11" ht="12.75" x14ac:dyDescent="0.2">
      <c r="A235" s="379">
        <v>2</v>
      </c>
      <c r="B235" s="380">
        <v>3</v>
      </c>
      <c r="C235" s="380">
        <v>7</v>
      </c>
      <c r="D235" s="380">
        <v>2</v>
      </c>
      <c r="E235" s="380" t="s">
        <v>216</v>
      </c>
      <c r="F235" s="381" t="s">
        <v>179</v>
      </c>
      <c r="G235" s="389"/>
      <c r="H235" s="389"/>
      <c r="I235" s="389"/>
      <c r="J235" s="359">
        <f t="shared" si="108"/>
        <v>0</v>
      </c>
      <c r="K235" s="361">
        <f t="shared" si="93"/>
        <v>0</v>
      </c>
    </row>
    <row r="236" spans="1:11" ht="12.75" x14ac:dyDescent="0.2">
      <c r="A236" s="381">
        <v>2</v>
      </c>
      <c r="B236" s="392">
        <v>3</v>
      </c>
      <c r="C236" s="392">
        <v>7</v>
      </c>
      <c r="D236" s="392">
        <v>2</v>
      </c>
      <c r="E236" s="392" t="s">
        <v>242</v>
      </c>
      <c r="F236" s="383" t="s">
        <v>262</v>
      </c>
      <c r="G236" s="389"/>
      <c r="H236" s="382">
        <v>200000</v>
      </c>
      <c r="I236" s="389"/>
      <c r="J236" s="359">
        <f t="shared" si="108"/>
        <v>200000</v>
      </c>
      <c r="K236" s="361">
        <f t="shared" si="93"/>
        <v>2.1481477094868383E-2</v>
      </c>
    </row>
    <row r="237" spans="1:11" ht="12.75" x14ac:dyDescent="0.2">
      <c r="A237" s="371">
        <v>2</v>
      </c>
      <c r="B237" s="372">
        <v>3</v>
      </c>
      <c r="C237" s="372">
        <v>9</v>
      </c>
      <c r="D237" s="372"/>
      <c r="E237" s="372"/>
      <c r="F237" s="373" t="s">
        <v>39</v>
      </c>
      <c r="G237" s="374">
        <f>+G238+G241+G244+G246+G248+G250+G252</f>
        <v>40697120.020000003</v>
      </c>
      <c r="H237" s="374">
        <f>+H238+H241+H244+H246+H248+H250+H252</f>
        <v>22138354.649999999</v>
      </c>
      <c r="I237" s="374">
        <f>+I238+I241+I244+I246+I248+I250+I252</f>
        <v>0</v>
      </c>
      <c r="J237" s="374">
        <f>+J238+J241+J244+J246+J248+J250+J252</f>
        <v>62835474.670000002</v>
      </c>
      <c r="K237" s="374">
        <f>+K238+K241+K244+K246+K248+K250+K252</f>
        <v>6.7489940493439367</v>
      </c>
    </row>
    <row r="238" spans="1:11" ht="12.75" x14ac:dyDescent="0.2">
      <c r="A238" s="375">
        <v>2</v>
      </c>
      <c r="B238" s="376">
        <v>3</v>
      </c>
      <c r="C238" s="376">
        <v>9</v>
      </c>
      <c r="D238" s="376">
        <v>1</v>
      </c>
      <c r="E238" s="376"/>
      <c r="F238" s="388" t="s">
        <v>1062</v>
      </c>
      <c r="G238" s="390">
        <f>+G239+G240</f>
        <v>0</v>
      </c>
      <c r="H238" s="390">
        <f t="shared" ref="H238:K238" si="113">+H239+H240</f>
        <v>6173608</v>
      </c>
      <c r="I238" s="390">
        <f t="shared" si="113"/>
        <v>0</v>
      </c>
      <c r="J238" s="390">
        <f t="shared" si="113"/>
        <v>6173608</v>
      </c>
      <c r="K238" s="53">
        <f t="shared" si="113"/>
        <v>0.663091094223481</v>
      </c>
    </row>
    <row r="239" spans="1:11" ht="12.75" x14ac:dyDescent="0.2">
      <c r="A239" s="379">
        <v>2</v>
      </c>
      <c r="B239" s="380">
        <v>3</v>
      </c>
      <c r="C239" s="380">
        <v>9</v>
      </c>
      <c r="D239" s="380">
        <v>1</v>
      </c>
      <c r="E239" s="380" t="s">
        <v>210</v>
      </c>
      <c r="F239" s="381" t="s">
        <v>180</v>
      </c>
      <c r="G239" s="382"/>
      <c r="H239" s="382">
        <v>6173608</v>
      </c>
      <c r="I239" s="382"/>
      <c r="J239" s="359">
        <f>SUBTOTAL(9,G239:I239)</f>
        <v>6173608</v>
      </c>
      <c r="K239" s="361">
        <f t="shared" si="93"/>
        <v>0.663091094223481</v>
      </c>
    </row>
    <row r="240" spans="1:11" ht="12.75" x14ac:dyDescent="0.2">
      <c r="A240" s="379">
        <v>2</v>
      </c>
      <c r="B240" s="380">
        <v>3</v>
      </c>
      <c r="C240" s="380">
        <v>9</v>
      </c>
      <c r="D240" s="380">
        <v>1</v>
      </c>
      <c r="E240" s="380" t="s">
        <v>211</v>
      </c>
      <c r="F240" s="381" t="s">
        <v>1063</v>
      </c>
      <c r="G240" s="382"/>
      <c r="H240" s="382"/>
      <c r="I240" s="382"/>
      <c r="J240" s="359">
        <f t="shared" si="108"/>
        <v>0</v>
      </c>
      <c r="K240" s="361">
        <f t="shared" si="93"/>
        <v>0</v>
      </c>
    </row>
    <row r="241" spans="1:11" ht="12.75" x14ac:dyDescent="0.2">
      <c r="A241" s="375">
        <v>2</v>
      </c>
      <c r="B241" s="376">
        <v>3</v>
      </c>
      <c r="C241" s="376">
        <v>9</v>
      </c>
      <c r="D241" s="376">
        <v>2</v>
      </c>
      <c r="E241" s="376"/>
      <c r="F241" s="388" t="s">
        <v>1064</v>
      </c>
      <c r="G241" s="390">
        <f>+G242+G243</f>
        <v>0</v>
      </c>
      <c r="H241" s="390">
        <f t="shared" ref="H241:K241" si="114">+H242+H243</f>
        <v>4000000</v>
      </c>
      <c r="I241" s="390">
        <f t="shared" si="114"/>
        <v>0</v>
      </c>
      <c r="J241" s="390">
        <f t="shared" si="114"/>
        <v>4000000</v>
      </c>
      <c r="K241" s="53">
        <f t="shared" si="114"/>
        <v>0.42962954189736763</v>
      </c>
    </row>
    <row r="242" spans="1:11" ht="12.75" x14ac:dyDescent="0.2">
      <c r="A242" s="379">
        <v>2</v>
      </c>
      <c r="B242" s="380">
        <v>3</v>
      </c>
      <c r="C242" s="380">
        <v>9</v>
      </c>
      <c r="D242" s="380">
        <v>2</v>
      </c>
      <c r="E242" s="380" t="s">
        <v>210</v>
      </c>
      <c r="F242" s="381" t="s">
        <v>1065</v>
      </c>
      <c r="G242" s="382"/>
      <c r="H242" s="382">
        <v>4000000</v>
      </c>
      <c r="I242" s="382"/>
      <c r="J242" s="359">
        <f>SUBTOTAL(9,G242:I242)</f>
        <v>4000000</v>
      </c>
      <c r="K242" s="361">
        <f t="shared" si="93"/>
        <v>0.42962954189736763</v>
      </c>
    </row>
    <row r="243" spans="1:11" ht="12.75" x14ac:dyDescent="0.2">
      <c r="A243" s="379">
        <v>2</v>
      </c>
      <c r="B243" s="380">
        <v>3</v>
      </c>
      <c r="C243" s="380">
        <v>9</v>
      </c>
      <c r="D243" s="380">
        <v>2</v>
      </c>
      <c r="E243" s="380" t="s">
        <v>211</v>
      </c>
      <c r="F243" s="381" t="s">
        <v>1066</v>
      </c>
      <c r="G243" s="382"/>
      <c r="H243" s="382"/>
      <c r="I243" s="382"/>
      <c r="J243" s="359">
        <f t="shared" si="108"/>
        <v>0</v>
      </c>
      <c r="K243" s="361">
        <f t="shared" si="93"/>
        <v>0</v>
      </c>
    </row>
    <row r="244" spans="1:11" ht="12.75" x14ac:dyDescent="0.2">
      <c r="A244" s="375">
        <v>2</v>
      </c>
      <c r="B244" s="376">
        <v>3</v>
      </c>
      <c r="C244" s="376">
        <v>9</v>
      </c>
      <c r="D244" s="376">
        <v>3</v>
      </c>
      <c r="E244" s="376"/>
      <c r="F244" s="388" t="s">
        <v>1067</v>
      </c>
      <c r="G244" s="390">
        <f>+G245</f>
        <v>40697120.020000003</v>
      </c>
      <c r="H244" s="390">
        <f t="shared" ref="H244:K244" si="115">+H245</f>
        <v>10964746.65</v>
      </c>
      <c r="I244" s="390">
        <f t="shared" si="115"/>
        <v>0</v>
      </c>
      <c r="J244" s="390">
        <f t="shared" si="115"/>
        <v>51661866.670000002</v>
      </c>
      <c r="K244" s="53">
        <f t="shared" si="115"/>
        <v>5.5488660277487467</v>
      </c>
    </row>
    <row r="245" spans="1:11" ht="12.75" x14ac:dyDescent="0.2">
      <c r="A245" s="379">
        <v>2</v>
      </c>
      <c r="B245" s="380">
        <v>3</v>
      </c>
      <c r="C245" s="380">
        <v>9</v>
      </c>
      <c r="D245" s="380">
        <v>3</v>
      </c>
      <c r="E245" s="380" t="s">
        <v>210</v>
      </c>
      <c r="F245" s="381" t="s">
        <v>1067</v>
      </c>
      <c r="G245" s="382">
        <v>40697120.020000003</v>
      </c>
      <c r="H245" s="382">
        <v>10964746.65</v>
      </c>
      <c r="I245" s="382"/>
      <c r="J245" s="359">
        <f t="shared" si="108"/>
        <v>51661866.670000002</v>
      </c>
      <c r="K245" s="361">
        <f t="shared" si="93"/>
        <v>5.5488660277487467</v>
      </c>
    </row>
    <row r="246" spans="1:11" ht="12.75" x14ac:dyDescent="0.2">
      <c r="A246" s="375">
        <v>2</v>
      </c>
      <c r="B246" s="376">
        <v>3</v>
      </c>
      <c r="C246" s="376">
        <v>9</v>
      </c>
      <c r="D246" s="376">
        <v>5</v>
      </c>
      <c r="E246" s="376"/>
      <c r="F246" s="388" t="s">
        <v>181</v>
      </c>
      <c r="G246" s="390">
        <f>+G247</f>
        <v>0</v>
      </c>
      <c r="H246" s="390">
        <f t="shared" ref="H246:K246" si="116">+H247</f>
        <v>0</v>
      </c>
      <c r="I246" s="390">
        <f t="shared" si="116"/>
        <v>0</v>
      </c>
      <c r="J246" s="390">
        <f t="shared" si="116"/>
        <v>0</v>
      </c>
      <c r="K246" s="53">
        <f t="shared" si="116"/>
        <v>0</v>
      </c>
    </row>
    <row r="247" spans="1:11" ht="12.75" x14ac:dyDescent="0.2">
      <c r="A247" s="379">
        <v>2</v>
      </c>
      <c r="B247" s="380">
        <v>3</v>
      </c>
      <c r="C247" s="380">
        <v>9</v>
      </c>
      <c r="D247" s="380">
        <v>5</v>
      </c>
      <c r="E247" s="380" t="s">
        <v>210</v>
      </c>
      <c r="F247" s="381" t="s">
        <v>181</v>
      </c>
      <c r="G247" s="389"/>
      <c r="H247" s="389"/>
      <c r="I247" s="389"/>
      <c r="J247" s="359">
        <f t="shared" si="108"/>
        <v>0</v>
      </c>
      <c r="K247" s="361">
        <f t="shared" si="93"/>
        <v>0</v>
      </c>
    </row>
    <row r="248" spans="1:11" ht="12.75" x14ac:dyDescent="0.2">
      <c r="A248" s="375">
        <v>2</v>
      </c>
      <c r="B248" s="376">
        <v>3</v>
      </c>
      <c r="C248" s="376">
        <v>9</v>
      </c>
      <c r="D248" s="376">
        <v>6</v>
      </c>
      <c r="E248" s="376"/>
      <c r="F248" s="388" t="s">
        <v>182</v>
      </c>
      <c r="G248" s="390">
        <f>+G249</f>
        <v>0</v>
      </c>
      <c r="H248" s="390">
        <f t="shared" ref="H248:K248" si="117">+H249</f>
        <v>1000000</v>
      </c>
      <c r="I248" s="390">
        <f t="shared" si="117"/>
        <v>0</v>
      </c>
      <c r="J248" s="390">
        <f t="shared" si="117"/>
        <v>1000000</v>
      </c>
      <c r="K248" s="53">
        <f t="shared" si="117"/>
        <v>0.10740738547434191</v>
      </c>
    </row>
    <row r="249" spans="1:11" ht="12.75" x14ac:dyDescent="0.2">
      <c r="A249" s="379">
        <v>2</v>
      </c>
      <c r="B249" s="380">
        <v>3</v>
      </c>
      <c r="C249" s="380">
        <v>9</v>
      </c>
      <c r="D249" s="380">
        <v>6</v>
      </c>
      <c r="E249" s="380" t="s">
        <v>210</v>
      </c>
      <c r="F249" s="381" t="s">
        <v>182</v>
      </c>
      <c r="G249" s="382"/>
      <c r="H249" s="382">
        <v>1000000</v>
      </c>
      <c r="I249" s="382"/>
      <c r="J249" s="359">
        <f t="shared" si="108"/>
        <v>1000000</v>
      </c>
      <c r="K249" s="361">
        <f t="shared" si="93"/>
        <v>0.10740738547434191</v>
      </c>
    </row>
    <row r="250" spans="1:11" ht="12.75" x14ac:dyDescent="0.2">
      <c r="A250" s="375">
        <v>2</v>
      </c>
      <c r="B250" s="376">
        <v>3</v>
      </c>
      <c r="C250" s="376">
        <v>9</v>
      </c>
      <c r="D250" s="376">
        <v>8</v>
      </c>
      <c r="E250" s="376"/>
      <c r="F250" s="388" t="s">
        <v>1068</v>
      </c>
      <c r="G250" s="390">
        <f>+G251</f>
        <v>0</v>
      </c>
      <c r="H250" s="390">
        <f t="shared" ref="H250:K250" si="118">+H251</f>
        <v>0</v>
      </c>
      <c r="I250" s="390">
        <f t="shared" si="118"/>
        <v>0</v>
      </c>
      <c r="J250" s="390">
        <f t="shared" si="118"/>
        <v>0</v>
      </c>
      <c r="K250" s="53">
        <f t="shared" si="118"/>
        <v>0</v>
      </c>
    </row>
    <row r="251" spans="1:11" ht="12.75" x14ac:dyDescent="0.2">
      <c r="A251" s="379">
        <v>2</v>
      </c>
      <c r="B251" s="380">
        <v>3</v>
      </c>
      <c r="C251" s="380">
        <v>9</v>
      </c>
      <c r="D251" s="380">
        <v>8</v>
      </c>
      <c r="E251" s="380" t="s">
        <v>210</v>
      </c>
      <c r="F251" s="381" t="s">
        <v>1068</v>
      </c>
      <c r="G251" s="389"/>
      <c r="H251" s="389"/>
      <c r="I251" s="389"/>
      <c r="J251" s="359">
        <f t="shared" si="108"/>
        <v>0</v>
      </c>
      <c r="K251" s="361">
        <f t="shared" si="93"/>
        <v>0</v>
      </c>
    </row>
    <row r="252" spans="1:11" ht="12.75" x14ac:dyDescent="0.2">
      <c r="A252" s="375">
        <v>2</v>
      </c>
      <c r="B252" s="376">
        <v>3</v>
      </c>
      <c r="C252" s="376">
        <v>9</v>
      </c>
      <c r="D252" s="376">
        <v>9</v>
      </c>
      <c r="E252" s="376"/>
      <c r="F252" s="388" t="s">
        <v>1069</v>
      </c>
      <c r="G252" s="390">
        <f>+G253</f>
        <v>0</v>
      </c>
      <c r="H252" s="390">
        <f t="shared" ref="H252:K252" si="119">+H253</f>
        <v>0</v>
      </c>
      <c r="I252" s="390">
        <f t="shared" si="119"/>
        <v>0</v>
      </c>
      <c r="J252" s="390">
        <f t="shared" si="119"/>
        <v>0</v>
      </c>
      <c r="K252" s="53">
        <f t="shared" si="119"/>
        <v>0</v>
      </c>
    </row>
    <row r="253" spans="1:11" ht="12.75" x14ac:dyDescent="0.2">
      <c r="A253" s="379">
        <v>2</v>
      </c>
      <c r="B253" s="380">
        <v>3</v>
      </c>
      <c r="C253" s="380">
        <v>9</v>
      </c>
      <c r="D253" s="380">
        <v>9</v>
      </c>
      <c r="E253" s="380" t="s">
        <v>210</v>
      </c>
      <c r="F253" s="381" t="s">
        <v>1069</v>
      </c>
      <c r="G253" s="382"/>
      <c r="H253" s="382"/>
      <c r="I253" s="382"/>
      <c r="J253" s="359">
        <f t="shared" si="108"/>
        <v>0</v>
      </c>
      <c r="K253" s="361">
        <f t="shared" si="93"/>
        <v>0</v>
      </c>
    </row>
    <row r="254" spans="1:11" ht="12.75" x14ac:dyDescent="0.2">
      <c r="A254" s="367">
        <v>2</v>
      </c>
      <c r="B254" s="368">
        <v>4</v>
      </c>
      <c r="C254" s="368"/>
      <c r="D254" s="368"/>
      <c r="E254" s="368"/>
      <c r="F254" s="369" t="s">
        <v>263</v>
      </c>
      <c r="G254" s="370">
        <f>+G262+G265</f>
        <v>0</v>
      </c>
      <c r="H254" s="370">
        <f t="shared" ref="H254:K254" si="120">+H262+H265</f>
        <v>0</v>
      </c>
      <c r="I254" s="370">
        <f t="shared" si="120"/>
        <v>0</v>
      </c>
      <c r="J254" s="370">
        <f t="shared" si="120"/>
        <v>0</v>
      </c>
      <c r="K254" s="370">
        <f t="shared" si="120"/>
        <v>0</v>
      </c>
    </row>
    <row r="255" spans="1:11" ht="12.75" x14ac:dyDescent="0.2">
      <c r="A255" s="375">
        <v>2</v>
      </c>
      <c r="B255" s="376">
        <v>4</v>
      </c>
      <c r="C255" s="376">
        <v>1</v>
      </c>
      <c r="D255" s="376">
        <v>2</v>
      </c>
      <c r="E255" s="376"/>
      <c r="F255" s="388" t="s">
        <v>265</v>
      </c>
      <c r="G255" s="390">
        <f>+G256+G257</f>
        <v>0</v>
      </c>
      <c r="H255" s="390">
        <f t="shared" ref="H255:K255" si="121">+H256+H257</f>
        <v>0</v>
      </c>
      <c r="I255" s="390">
        <f t="shared" si="121"/>
        <v>0</v>
      </c>
      <c r="J255" s="390">
        <f t="shared" si="121"/>
        <v>0</v>
      </c>
      <c r="K255" s="53">
        <f t="shared" si="121"/>
        <v>0</v>
      </c>
    </row>
    <row r="256" spans="1:11" ht="12.75" x14ac:dyDescent="0.2">
      <c r="A256" s="379">
        <v>2</v>
      </c>
      <c r="B256" s="380">
        <v>4</v>
      </c>
      <c r="C256" s="380">
        <v>1</v>
      </c>
      <c r="D256" s="380">
        <v>2</v>
      </c>
      <c r="E256" s="380" t="s">
        <v>210</v>
      </c>
      <c r="F256" s="383" t="s">
        <v>266</v>
      </c>
      <c r="G256" s="382"/>
      <c r="H256" s="382"/>
      <c r="I256" s="382"/>
      <c r="J256" s="359">
        <f t="shared" si="108"/>
        <v>0</v>
      </c>
      <c r="K256" s="361">
        <f t="shared" si="93"/>
        <v>0</v>
      </c>
    </row>
    <row r="257" spans="1:11" ht="12.75" x14ac:dyDescent="0.2">
      <c r="A257" s="379">
        <v>2</v>
      </c>
      <c r="B257" s="380">
        <v>4</v>
      </c>
      <c r="C257" s="380">
        <v>1</v>
      </c>
      <c r="D257" s="380">
        <v>2</v>
      </c>
      <c r="E257" s="380" t="s">
        <v>211</v>
      </c>
      <c r="F257" s="383" t="s">
        <v>267</v>
      </c>
      <c r="G257" s="382"/>
      <c r="H257" s="382"/>
      <c r="I257" s="382"/>
      <c r="J257" s="359">
        <f t="shared" si="108"/>
        <v>0</v>
      </c>
      <c r="K257" s="361">
        <f t="shared" ref="K257:K320" si="122">IFERROR(J257/$J$18*100,"0.00")</f>
        <v>0</v>
      </c>
    </row>
    <row r="258" spans="1:11" ht="12.75" x14ac:dyDescent="0.2">
      <c r="A258" s="375">
        <v>2</v>
      </c>
      <c r="B258" s="376">
        <v>4</v>
      </c>
      <c r="C258" s="376">
        <v>1</v>
      </c>
      <c r="D258" s="376">
        <v>5</v>
      </c>
      <c r="E258" s="376"/>
      <c r="F258" s="377" t="s">
        <v>268</v>
      </c>
      <c r="G258" s="378">
        <f>+G259</f>
        <v>0</v>
      </c>
      <c r="H258" s="378">
        <f t="shared" ref="H258:K258" si="123">+H259</f>
        <v>0</v>
      </c>
      <c r="I258" s="378">
        <f t="shared" si="123"/>
        <v>0</v>
      </c>
      <c r="J258" s="378">
        <f t="shared" si="123"/>
        <v>0</v>
      </c>
      <c r="K258" s="53">
        <f t="shared" si="123"/>
        <v>0</v>
      </c>
    </row>
    <row r="259" spans="1:11" ht="12.75" x14ac:dyDescent="0.2">
      <c r="A259" s="379">
        <v>2</v>
      </c>
      <c r="B259" s="380">
        <v>4</v>
      </c>
      <c r="C259" s="380">
        <v>1</v>
      </c>
      <c r="D259" s="380">
        <v>5</v>
      </c>
      <c r="E259" s="380" t="s">
        <v>210</v>
      </c>
      <c r="F259" s="383" t="s">
        <v>268</v>
      </c>
      <c r="G259" s="389"/>
      <c r="H259" s="389"/>
      <c r="I259" s="389"/>
      <c r="J259" s="359">
        <f t="shared" si="108"/>
        <v>0</v>
      </c>
      <c r="K259" s="361">
        <f t="shared" si="122"/>
        <v>0</v>
      </c>
    </row>
    <row r="260" spans="1:11" ht="12.75" x14ac:dyDescent="0.2">
      <c r="A260" s="375">
        <v>2</v>
      </c>
      <c r="B260" s="376">
        <v>4</v>
      </c>
      <c r="C260" s="376">
        <v>1</v>
      </c>
      <c r="D260" s="376">
        <v>6</v>
      </c>
      <c r="E260" s="380"/>
      <c r="F260" s="377" t="s">
        <v>269</v>
      </c>
      <c r="G260" s="390">
        <f>+G261</f>
        <v>0</v>
      </c>
      <c r="H260" s="390">
        <f t="shared" ref="H260:K260" si="124">+H261</f>
        <v>0</v>
      </c>
      <c r="I260" s="390">
        <f t="shared" si="124"/>
        <v>0</v>
      </c>
      <c r="J260" s="390">
        <f t="shared" si="124"/>
        <v>0</v>
      </c>
      <c r="K260" s="53">
        <f t="shared" si="124"/>
        <v>0</v>
      </c>
    </row>
    <row r="261" spans="1:11" ht="12.75" x14ac:dyDescent="0.2">
      <c r="A261" s="379">
        <v>2</v>
      </c>
      <c r="B261" s="380">
        <v>4</v>
      </c>
      <c r="C261" s="380">
        <v>1</v>
      </c>
      <c r="D261" s="380">
        <v>6</v>
      </c>
      <c r="E261" s="380" t="s">
        <v>210</v>
      </c>
      <c r="F261" s="383" t="s">
        <v>270</v>
      </c>
      <c r="G261" s="389"/>
      <c r="H261" s="389"/>
      <c r="I261" s="389"/>
      <c r="J261" s="359">
        <f t="shared" si="108"/>
        <v>0</v>
      </c>
      <c r="K261" s="361">
        <f t="shared" si="122"/>
        <v>0</v>
      </c>
    </row>
    <row r="262" spans="1:11" ht="12.75" x14ac:dyDescent="0.2">
      <c r="A262" s="371">
        <v>2</v>
      </c>
      <c r="B262" s="372">
        <v>4</v>
      </c>
      <c r="C262" s="372">
        <v>4</v>
      </c>
      <c r="D262" s="372"/>
      <c r="E262" s="372"/>
      <c r="F262" s="373" t="s">
        <v>1070</v>
      </c>
      <c r="G262" s="374">
        <f>+G263</f>
        <v>0</v>
      </c>
      <c r="H262" s="374">
        <f t="shared" ref="H262:K263" si="125">+H263</f>
        <v>0</v>
      </c>
      <c r="I262" s="374">
        <f t="shared" si="125"/>
        <v>0</v>
      </c>
      <c r="J262" s="374">
        <f t="shared" si="125"/>
        <v>0</v>
      </c>
      <c r="K262" s="395">
        <f t="shared" si="125"/>
        <v>0</v>
      </c>
    </row>
    <row r="263" spans="1:11" ht="12.75" x14ac:dyDescent="0.2">
      <c r="A263" s="393">
        <v>2</v>
      </c>
      <c r="B263" s="376">
        <v>4</v>
      </c>
      <c r="C263" s="376">
        <v>4</v>
      </c>
      <c r="D263" s="376">
        <v>1</v>
      </c>
      <c r="E263" s="376"/>
      <c r="F263" s="377" t="s">
        <v>1071</v>
      </c>
      <c r="G263" s="390">
        <f>+G264</f>
        <v>0</v>
      </c>
      <c r="H263" s="390">
        <f t="shared" si="125"/>
        <v>0</v>
      </c>
      <c r="I263" s="390">
        <f t="shared" si="125"/>
        <v>0</v>
      </c>
      <c r="J263" s="390">
        <f t="shared" si="125"/>
        <v>0</v>
      </c>
      <c r="K263" s="53">
        <f t="shared" si="125"/>
        <v>0</v>
      </c>
    </row>
    <row r="264" spans="1:11" ht="22.5" x14ac:dyDescent="0.2">
      <c r="A264" s="394">
        <v>2</v>
      </c>
      <c r="B264" s="380">
        <v>4</v>
      </c>
      <c r="C264" s="380">
        <v>4</v>
      </c>
      <c r="D264" s="380">
        <v>1</v>
      </c>
      <c r="E264" s="380" t="s">
        <v>212</v>
      </c>
      <c r="F264" s="383" t="s">
        <v>1072</v>
      </c>
      <c r="G264" s="382"/>
      <c r="H264" s="27"/>
      <c r="I264" s="27"/>
      <c r="J264" s="359">
        <f t="shared" si="108"/>
        <v>0</v>
      </c>
      <c r="K264" s="361">
        <f t="shared" si="122"/>
        <v>0</v>
      </c>
    </row>
    <row r="265" spans="1:11" ht="12.75" x14ac:dyDescent="0.2">
      <c r="A265" s="371">
        <v>2</v>
      </c>
      <c r="B265" s="372">
        <v>4</v>
      </c>
      <c r="C265" s="372">
        <v>9</v>
      </c>
      <c r="D265" s="372"/>
      <c r="E265" s="372"/>
      <c r="F265" s="373" t="s">
        <v>271</v>
      </c>
      <c r="G265" s="374">
        <f>+G266+G268</f>
        <v>0</v>
      </c>
      <c r="H265" s="374">
        <f t="shared" ref="H265:K265" si="126">+H266+H268</f>
        <v>0</v>
      </c>
      <c r="I265" s="374">
        <f t="shared" si="126"/>
        <v>0</v>
      </c>
      <c r="J265" s="374">
        <f t="shared" si="126"/>
        <v>0</v>
      </c>
      <c r="K265" s="374">
        <f t="shared" si="126"/>
        <v>0</v>
      </c>
    </row>
    <row r="266" spans="1:11" ht="12.75" x14ac:dyDescent="0.2">
      <c r="A266" s="375">
        <v>2</v>
      </c>
      <c r="B266" s="376">
        <v>4</v>
      </c>
      <c r="C266" s="376">
        <v>9</v>
      </c>
      <c r="D266" s="376">
        <v>1</v>
      </c>
      <c r="E266" s="376"/>
      <c r="F266" s="377" t="s">
        <v>271</v>
      </c>
      <c r="G266" s="390">
        <f>+G267</f>
        <v>0</v>
      </c>
      <c r="H266" s="390">
        <f t="shared" ref="H266:K266" si="127">+H267</f>
        <v>0</v>
      </c>
      <c r="I266" s="390">
        <f t="shared" si="127"/>
        <v>0</v>
      </c>
      <c r="J266" s="390">
        <f t="shared" si="127"/>
        <v>0</v>
      </c>
      <c r="K266" s="53">
        <f t="shared" si="127"/>
        <v>0</v>
      </c>
    </row>
    <row r="267" spans="1:11" ht="12.75" x14ac:dyDescent="0.2">
      <c r="A267" s="379">
        <v>2</v>
      </c>
      <c r="B267" s="380">
        <v>4</v>
      </c>
      <c r="C267" s="380">
        <v>9</v>
      </c>
      <c r="D267" s="380">
        <v>1</v>
      </c>
      <c r="E267" s="380" t="s">
        <v>210</v>
      </c>
      <c r="F267" s="383" t="s">
        <v>271</v>
      </c>
      <c r="G267" s="389"/>
      <c r="H267" s="389"/>
      <c r="I267" s="389"/>
      <c r="J267" s="359">
        <f>+J268</f>
        <v>0</v>
      </c>
      <c r="K267" s="361">
        <f t="shared" si="122"/>
        <v>0</v>
      </c>
    </row>
    <row r="268" spans="1:11" ht="12.75" x14ac:dyDescent="0.2">
      <c r="A268" s="375">
        <v>2</v>
      </c>
      <c r="B268" s="376">
        <v>4</v>
      </c>
      <c r="C268" s="376">
        <v>9</v>
      </c>
      <c r="D268" s="376">
        <v>4</v>
      </c>
      <c r="E268" s="376"/>
      <c r="F268" s="377" t="s">
        <v>272</v>
      </c>
      <c r="G268" s="390">
        <f>+G269</f>
        <v>0</v>
      </c>
      <c r="H268" s="390">
        <f t="shared" ref="H268:K268" si="128">+H269</f>
        <v>0</v>
      </c>
      <c r="I268" s="390">
        <f t="shared" si="128"/>
        <v>0</v>
      </c>
      <c r="J268" s="390">
        <f t="shared" si="128"/>
        <v>0</v>
      </c>
      <c r="K268" s="53">
        <f t="shared" si="128"/>
        <v>0</v>
      </c>
    </row>
    <row r="269" spans="1:11" ht="12.75" x14ac:dyDescent="0.2">
      <c r="A269" s="379">
        <v>2</v>
      </c>
      <c r="B269" s="380">
        <v>4</v>
      </c>
      <c r="C269" s="380">
        <v>9</v>
      </c>
      <c r="D269" s="380">
        <v>4</v>
      </c>
      <c r="E269" s="380" t="s">
        <v>210</v>
      </c>
      <c r="F269" s="383" t="s">
        <v>272</v>
      </c>
      <c r="G269" s="389"/>
      <c r="H269" s="389"/>
      <c r="I269" s="389"/>
      <c r="J269" s="396"/>
      <c r="K269" s="361">
        <f t="shared" si="122"/>
        <v>0</v>
      </c>
    </row>
    <row r="270" spans="1:11" ht="12.75" x14ac:dyDescent="0.2">
      <c r="A270" s="367">
        <v>2</v>
      </c>
      <c r="B270" s="368">
        <v>6</v>
      </c>
      <c r="C270" s="368"/>
      <c r="D270" s="368"/>
      <c r="E270" s="368"/>
      <c r="F270" s="369" t="s">
        <v>184</v>
      </c>
      <c r="G270" s="370">
        <f>+G271+G282+G289+G294+G301+G310+G313</f>
        <v>0</v>
      </c>
      <c r="H270" s="370">
        <f t="shared" ref="H270:K270" si="129">+H271+H282+H289+H294+H301+H310+H313</f>
        <v>20504824.210000001</v>
      </c>
      <c r="I270" s="370">
        <f t="shared" si="129"/>
        <v>0</v>
      </c>
      <c r="J270" s="370">
        <f t="shared" si="129"/>
        <v>20504824.210000001</v>
      </c>
      <c r="K270" s="370">
        <f t="shared" si="129"/>
        <v>2.2023695580070886</v>
      </c>
    </row>
    <row r="271" spans="1:11" ht="12.75" x14ac:dyDescent="0.2">
      <c r="A271" s="371">
        <v>2</v>
      </c>
      <c r="B271" s="372">
        <v>6</v>
      </c>
      <c r="C271" s="372">
        <v>1</v>
      </c>
      <c r="D271" s="372"/>
      <c r="E271" s="372"/>
      <c r="F271" s="373" t="s">
        <v>185</v>
      </c>
      <c r="G271" s="374">
        <f>+G272+G274+G276+G278+G280</f>
        <v>0</v>
      </c>
      <c r="H271" s="374">
        <f t="shared" ref="H271:K271" si="130">+H272+H274+H276+H278+H280</f>
        <v>4193630.17</v>
      </c>
      <c r="I271" s="374">
        <f t="shared" si="130"/>
        <v>0</v>
      </c>
      <c r="J271" s="374">
        <f t="shared" si="130"/>
        <v>4193630.17</v>
      </c>
      <c r="K271" s="374">
        <f t="shared" si="130"/>
        <v>0.45042685220602002</v>
      </c>
    </row>
    <row r="272" spans="1:11" ht="12.75" x14ac:dyDescent="0.2">
      <c r="A272" s="375">
        <v>2</v>
      </c>
      <c r="B272" s="376">
        <v>6</v>
      </c>
      <c r="C272" s="376">
        <v>1</v>
      </c>
      <c r="D272" s="376">
        <v>1</v>
      </c>
      <c r="E272" s="376"/>
      <c r="F272" s="388" t="s">
        <v>1073</v>
      </c>
      <c r="G272" s="390">
        <f>+G273</f>
        <v>0</v>
      </c>
      <c r="H272" s="390">
        <f t="shared" ref="H272:K272" si="131">+H273</f>
        <v>1157530.17</v>
      </c>
      <c r="I272" s="390">
        <f t="shared" si="131"/>
        <v>0</v>
      </c>
      <c r="J272" s="390">
        <f t="shared" si="131"/>
        <v>1157530.17</v>
      </c>
      <c r="K272" s="53">
        <f t="shared" si="131"/>
        <v>0.12432728916737053</v>
      </c>
    </row>
    <row r="273" spans="1:11" ht="12.75" x14ac:dyDescent="0.2">
      <c r="A273" s="379">
        <v>2</v>
      </c>
      <c r="B273" s="380">
        <v>6</v>
      </c>
      <c r="C273" s="380">
        <v>1</v>
      </c>
      <c r="D273" s="380">
        <v>1</v>
      </c>
      <c r="E273" s="380" t="s">
        <v>210</v>
      </c>
      <c r="F273" s="381" t="s">
        <v>1073</v>
      </c>
      <c r="G273" s="389"/>
      <c r="H273" s="27">
        <v>1157530.17</v>
      </c>
      <c r="I273" s="27"/>
      <c r="J273" s="359">
        <f>SUBTOTAL(9,G273:I273)</f>
        <v>1157530.17</v>
      </c>
      <c r="K273" s="361">
        <f t="shared" si="122"/>
        <v>0.12432728916737053</v>
      </c>
    </row>
    <row r="274" spans="1:11" ht="12.75" x14ac:dyDescent="0.2">
      <c r="A274" s="375">
        <v>2</v>
      </c>
      <c r="B274" s="376">
        <v>6</v>
      </c>
      <c r="C274" s="376">
        <v>1</v>
      </c>
      <c r="D274" s="376">
        <v>2</v>
      </c>
      <c r="E274" s="376"/>
      <c r="F274" s="388" t="s">
        <v>567</v>
      </c>
      <c r="G274" s="390">
        <f>+G275</f>
        <v>0</v>
      </c>
      <c r="H274" s="390">
        <f t="shared" ref="H274:K274" si="132">+H275</f>
        <v>191100</v>
      </c>
      <c r="I274" s="390">
        <f t="shared" si="132"/>
        <v>0</v>
      </c>
      <c r="J274" s="390">
        <f t="shared" si="132"/>
        <v>191100</v>
      </c>
      <c r="K274" s="53">
        <f t="shared" si="132"/>
        <v>2.052555136414674E-2</v>
      </c>
    </row>
    <row r="275" spans="1:11" ht="12.75" x14ac:dyDescent="0.2">
      <c r="A275" s="379">
        <v>2</v>
      </c>
      <c r="B275" s="380">
        <v>6</v>
      </c>
      <c r="C275" s="380">
        <v>1</v>
      </c>
      <c r="D275" s="380">
        <v>2</v>
      </c>
      <c r="E275" s="380" t="s">
        <v>210</v>
      </c>
      <c r="F275" s="383" t="s">
        <v>567</v>
      </c>
      <c r="G275" s="389"/>
      <c r="H275" s="27">
        <v>191100</v>
      </c>
      <c r="I275" s="28"/>
      <c r="J275" s="359">
        <f>SUBTOTAL(9,G275:I275)</f>
        <v>191100</v>
      </c>
      <c r="K275" s="361">
        <f t="shared" si="122"/>
        <v>2.052555136414674E-2</v>
      </c>
    </row>
    <row r="276" spans="1:11" ht="12.75" x14ac:dyDescent="0.2">
      <c r="A276" s="375">
        <v>2</v>
      </c>
      <c r="B276" s="376">
        <v>6</v>
      </c>
      <c r="C276" s="376">
        <v>1</v>
      </c>
      <c r="D276" s="376">
        <v>3</v>
      </c>
      <c r="E276" s="376"/>
      <c r="F276" s="377" t="s">
        <v>1074</v>
      </c>
      <c r="G276" s="390">
        <f>+G277</f>
        <v>0</v>
      </c>
      <c r="H276" s="390">
        <f t="shared" ref="H276:K276" si="133">+H277</f>
        <v>2845000</v>
      </c>
      <c r="I276" s="390">
        <f t="shared" si="133"/>
        <v>0</v>
      </c>
      <c r="J276" s="390">
        <f t="shared" si="133"/>
        <v>2845000</v>
      </c>
      <c r="K276" s="53">
        <f t="shared" si="133"/>
        <v>0.30557401167450277</v>
      </c>
    </row>
    <row r="277" spans="1:11" ht="12.75" x14ac:dyDescent="0.2">
      <c r="A277" s="379">
        <v>2</v>
      </c>
      <c r="B277" s="380">
        <v>6</v>
      </c>
      <c r="C277" s="380">
        <v>1</v>
      </c>
      <c r="D277" s="380">
        <v>3</v>
      </c>
      <c r="E277" s="380" t="s">
        <v>210</v>
      </c>
      <c r="F277" s="383" t="s">
        <v>1074</v>
      </c>
      <c r="G277" s="389"/>
      <c r="H277" s="27">
        <v>2845000</v>
      </c>
      <c r="I277" s="27"/>
      <c r="J277" s="359">
        <f>SUBTOTAL(9,G277:I277)</f>
        <v>2845000</v>
      </c>
      <c r="K277" s="361">
        <f t="shared" si="122"/>
        <v>0.30557401167450277</v>
      </c>
    </row>
    <row r="278" spans="1:11" ht="12.75" x14ac:dyDescent="0.2">
      <c r="A278" s="375">
        <v>2</v>
      </c>
      <c r="B278" s="376">
        <v>6</v>
      </c>
      <c r="C278" s="376">
        <v>1</v>
      </c>
      <c r="D278" s="376">
        <v>4</v>
      </c>
      <c r="E278" s="376"/>
      <c r="F278" s="388" t="s">
        <v>273</v>
      </c>
      <c r="G278" s="390">
        <f>+G279</f>
        <v>0</v>
      </c>
      <c r="H278" s="390">
        <f t="shared" ref="H278:K278" si="134">+H279</f>
        <v>0</v>
      </c>
      <c r="I278" s="390">
        <f t="shared" si="134"/>
        <v>0</v>
      </c>
      <c r="J278" s="390">
        <f t="shared" si="134"/>
        <v>0</v>
      </c>
      <c r="K278" s="53">
        <f t="shared" si="134"/>
        <v>0</v>
      </c>
    </row>
    <row r="279" spans="1:11" ht="12.75" x14ac:dyDescent="0.2">
      <c r="A279" s="379">
        <v>2</v>
      </c>
      <c r="B279" s="380">
        <v>6</v>
      </c>
      <c r="C279" s="380">
        <v>1</v>
      </c>
      <c r="D279" s="380">
        <v>4</v>
      </c>
      <c r="E279" s="380" t="s">
        <v>210</v>
      </c>
      <c r="F279" s="383" t="s">
        <v>273</v>
      </c>
      <c r="G279" s="389"/>
      <c r="H279" s="28"/>
      <c r="I279" s="28"/>
      <c r="J279" s="359">
        <f>SUBTOTAL(9,G279:I279)</f>
        <v>0</v>
      </c>
      <c r="K279" s="361">
        <f t="shared" si="122"/>
        <v>0</v>
      </c>
    </row>
    <row r="280" spans="1:11" ht="12.75" x14ac:dyDescent="0.2">
      <c r="A280" s="375">
        <v>2</v>
      </c>
      <c r="B280" s="376">
        <v>6</v>
      </c>
      <c r="C280" s="376">
        <v>1</v>
      </c>
      <c r="D280" s="376">
        <v>9</v>
      </c>
      <c r="E280" s="376"/>
      <c r="F280" s="388" t="s">
        <v>187</v>
      </c>
      <c r="G280" s="390">
        <f>+G281</f>
        <v>0</v>
      </c>
      <c r="H280" s="390">
        <f t="shared" ref="H280:K280" si="135">+H281</f>
        <v>0</v>
      </c>
      <c r="I280" s="390">
        <f t="shared" si="135"/>
        <v>0</v>
      </c>
      <c r="J280" s="390">
        <f t="shared" si="135"/>
        <v>0</v>
      </c>
      <c r="K280" s="53">
        <f t="shared" si="135"/>
        <v>0</v>
      </c>
    </row>
    <row r="281" spans="1:11" ht="12.75" x14ac:dyDescent="0.2">
      <c r="A281" s="379">
        <v>2</v>
      </c>
      <c r="B281" s="380">
        <v>6</v>
      </c>
      <c r="C281" s="380">
        <v>1</v>
      </c>
      <c r="D281" s="380">
        <v>9</v>
      </c>
      <c r="E281" s="380" t="s">
        <v>210</v>
      </c>
      <c r="F281" s="383" t="s">
        <v>187</v>
      </c>
      <c r="G281" s="389"/>
      <c r="H281" s="27"/>
      <c r="I281" s="27"/>
      <c r="J281" s="359">
        <f t="shared" ref="J281:J286" si="136">SUBTOTAL(9,G281:I281)</f>
        <v>0</v>
      </c>
      <c r="K281" s="361">
        <f t="shared" si="122"/>
        <v>0</v>
      </c>
    </row>
    <row r="282" spans="1:11" ht="12.75" x14ac:dyDescent="0.2">
      <c r="A282" s="371">
        <v>2</v>
      </c>
      <c r="B282" s="372">
        <v>6</v>
      </c>
      <c r="C282" s="372">
        <v>2</v>
      </c>
      <c r="D282" s="372"/>
      <c r="E282" s="372"/>
      <c r="F282" s="373" t="s">
        <v>1075</v>
      </c>
      <c r="G282" s="374">
        <f>+G283+G285+G287</f>
        <v>0</v>
      </c>
      <c r="H282" s="374">
        <f t="shared" ref="H282:K282" si="137">+H283+H285+H287</f>
        <v>0</v>
      </c>
      <c r="I282" s="374">
        <f t="shared" si="137"/>
        <v>0</v>
      </c>
      <c r="J282" s="374">
        <f t="shared" si="137"/>
        <v>0</v>
      </c>
      <c r="K282" s="374">
        <f t="shared" si="137"/>
        <v>0</v>
      </c>
    </row>
    <row r="283" spans="1:11" ht="12.75" x14ac:dyDescent="0.2">
      <c r="A283" s="375">
        <v>2</v>
      </c>
      <c r="B283" s="376">
        <v>6</v>
      </c>
      <c r="C283" s="376">
        <v>2</v>
      </c>
      <c r="D283" s="376">
        <v>1</v>
      </c>
      <c r="E283" s="376"/>
      <c r="F283" s="388" t="s">
        <v>274</v>
      </c>
      <c r="G283" s="390">
        <f>+G284</f>
        <v>0</v>
      </c>
      <c r="H283" s="390">
        <f t="shared" ref="H283:K283" si="138">+H284</f>
        <v>0</v>
      </c>
      <c r="I283" s="390">
        <f t="shared" si="138"/>
        <v>0</v>
      </c>
      <c r="J283" s="390">
        <f t="shared" si="138"/>
        <v>0</v>
      </c>
      <c r="K283" s="53">
        <f t="shared" si="138"/>
        <v>0</v>
      </c>
    </row>
    <row r="284" spans="1:11" ht="12.75" x14ac:dyDescent="0.2">
      <c r="A284" s="379">
        <v>2</v>
      </c>
      <c r="B284" s="380">
        <v>6</v>
      </c>
      <c r="C284" s="380">
        <v>2</v>
      </c>
      <c r="D284" s="380">
        <v>1</v>
      </c>
      <c r="E284" s="380" t="s">
        <v>210</v>
      </c>
      <c r="F284" s="383" t="s">
        <v>274</v>
      </c>
      <c r="G284" s="389"/>
      <c r="H284" s="27"/>
      <c r="I284" s="27"/>
      <c r="J284" s="359">
        <f t="shared" si="136"/>
        <v>0</v>
      </c>
      <c r="K284" s="361">
        <f t="shared" si="122"/>
        <v>0</v>
      </c>
    </row>
    <row r="285" spans="1:11" ht="12.75" x14ac:dyDescent="0.2">
      <c r="A285" s="375">
        <v>2</v>
      </c>
      <c r="B285" s="376">
        <v>6</v>
      </c>
      <c r="C285" s="376">
        <v>2</v>
      </c>
      <c r="D285" s="376">
        <v>3</v>
      </c>
      <c r="E285" s="376"/>
      <c r="F285" s="388" t="s">
        <v>188</v>
      </c>
      <c r="G285" s="390">
        <f>+G286</f>
        <v>0</v>
      </c>
      <c r="H285" s="390">
        <f t="shared" ref="H285:J285" si="139">+H286</f>
        <v>0</v>
      </c>
      <c r="I285" s="390">
        <f t="shared" si="139"/>
        <v>0</v>
      </c>
      <c r="J285" s="390">
        <f t="shared" si="139"/>
        <v>0</v>
      </c>
      <c r="K285" s="53">
        <f>+K286</f>
        <v>0</v>
      </c>
    </row>
    <row r="286" spans="1:11" ht="12.75" x14ac:dyDescent="0.2">
      <c r="A286" s="379">
        <v>2</v>
      </c>
      <c r="B286" s="380">
        <v>6</v>
      </c>
      <c r="C286" s="380">
        <v>2</v>
      </c>
      <c r="D286" s="380">
        <v>3</v>
      </c>
      <c r="E286" s="380" t="s">
        <v>210</v>
      </c>
      <c r="F286" s="383" t="s">
        <v>188</v>
      </c>
      <c r="G286" s="389"/>
      <c r="H286" s="28"/>
      <c r="I286" s="28"/>
      <c r="J286" s="359">
        <f t="shared" si="136"/>
        <v>0</v>
      </c>
      <c r="K286" s="361">
        <f t="shared" si="122"/>
        <v>0</v>
      </c>
    </row>
    <row r="287" spans="1:11" ht="12.75" x14ac:dyDescent="0.2">
      <c r="A287" s="375">
        <v>2</v>
      </c>
      <c r="B287" s="376">
        <v>6</v>
      </c>
      <c r="C287" s="376">
        <v>2</v>
      </c>
      <c r="D287" s="376">
        <v>4</v>
      </c>
      <c r="E287" s="376"/>
      <c r="F287" s="388" t="s">
        <v>1076</v>
      </c>
      <c r="G287" s="390">
        <f>+G288</f>
        <v>0</v>
      </c>
      <c r="H287" s="29"/>
      <c r="I287" s="29">
        <f>+I288+I289+I290+I291+I292+I293+I294</f>
        <v>0</v>
      </c>
      <c r="J287" s="29">
        <f>J288</f>
        <v>0</v>
      </c>
      <c r="K287" s="53">
        <f t="shared" si="122"/>
        <v>0</v>
      </c>
    </row>
    <row r="288" spans="1:11" ht="12.75" x14ac:dyDescent="0.2">
      <c r="A288" s="379">
        <v>2</v>
      </c>
      <c r="B288" s="380">
        <v>6</v>
      </c>
      <c r="C288" s="380">
        <v>2</v>
      </c>
      <c r="D288" s="380">
        <v>4</v>
      </c>
      <c r="E288" s="380" t="s">
        <v>210</v>
      </c>
      <c r="F288" s="381" t="s">
        <v>1076</v>
      </c>
      <c r="G288" s="389"/>
      <c r="H288" s="27"/>
      <c r="I288" s="27"/>
      <c r="J288" s="359">
        <f t="shared" ref="J288:J293" si="140">SUBTOTAL(9,G288:I288)</f>
        <v>0</v>
      </c>
      <c r="K288" s="361">
        <f t="shared" si="122"/>
        <v>0</v>
      </c>
    </row>
    <row r="289" spans="1:11" ht="12.75" x14ac:dyDescent="0.2">
      <c r="A289" s="371">
        <v>2</v>
      </c>
      <c r="B289" s="372">
        <v>6</v>
      </c>
      <c r="C289" s="372">
        <v>3</v>
      </c>
      <c r="D289" s="372"/>
      <c r="E289" s="372"/>
      <c r="F289" s="373" t="s">
        <v>189</v>
      </c>
      <c r="G289" s="374">
        <f>+G290+G292</f>
        <v>0</v>
      </c>
      <c r="H289" s="374">
        <f t="shared" ref="H289:K289" si="141">+H290+H292</f>
        <v>14903194.039999999</v>
      </c>
      <c r="I289" s="374">
        <f t="shared" si="141"/>
        <v>0</v>
      </c>
      <c r="J289" s="374">
        <f t="shared" si="141"/>
        <v>14903194.039999999</v>
      </c>
      <c r="K289" s="374">
        <f t="shared" si="141"/>
        <v>1.600713107053195</v>
      </c>
    </row>
    <row r="290" spans="1:11" ht="12.75" x14ac:dyDescent="0.2">
      <c r="A290" s="375">
        <v>2</v>
      </c>
      <c r="B290" s="376">
        <v>6</v>
      </c>
      <c r="C290" s="376">
        <v>3</v>
      </c>
      <c r="D290" s="376">
        <v>1</v>
      </c>
      <c r="E290" s="376"/>
      <c r="F290" s="377" t="s">
        <v>190</v>
      </c>
      <c r="G290" s="390">
        <f>+G291</f>
        <v>0</v>
      </c>
      <c r="H290" s="390">
        <f t="shared" ref="H290:K290" si="142">+H291</f>
        <v>14903194.039999999</v>
      </c>
      <c r="I290" s="390">
        <f t="shared" si="142"/>
        <v>0</v>
      </c>
      <c r="J290" s="390">
        <f t="shared" si="142"/>
        <v>14903194.039999999</v>
      </c>
      <c r="K290" s="53">
        <f t="shared" si="142"/>
        <v>1.600713107053195</v>
      </c>
    </row>
    <row r="291" spans="1:11" ht="12.75" x14ac:dyDescent="0.2">
      <c r="A291" s="379">
        <v>2</v>
      </c>
      <c r="B291" s="380">
        <v>6</v>
      </c>
      <c r="C291" s="380">
        <v>3</v>
      </c>
      <c r="D291" s="380">
        <v>1</v>
      </c>
      <c r="E291" s="380" t="s">
        <v>210</v>
      </c>
      <c r="F291" s="381" t="s">
        <v>190</v>
      </c>
      <c r="G291" s="389"/>
      <c r="H291" s="27">
        <v>14903194.039999999</v>
      </c>
      <c r="I291" s="27"/>
      <c r="J291" s="359">
        <f t="shared" si="140"/>
        <v>14903194.039999999</v>
      </c>
      <c r="K291" s="361">
        <f t="shared" si="122"/>
        <v>1.600713107053195</v>
      </c>
    </row>
    <row r="292" spans="1:11" ht="12.75" x14ac:dyDescent="0.2">
      <c r="A292" s="375">
        <v>2</v>
      </c>
      <c r="B292" s="376">
        <v>6</v>
      </c>
      <c r="C292" s="376">
        <v>3</v>
      </c>
      <c r="D292" s="376">
        <v>2</v>
      </c>
      <c r="E292" s="376"/>
      <c r="F292" s="388" t="s">
        <v>191</v>
      </c>
      <c r="G292" s="390">
        <f>+G293</f>
        <v>0</v>
      </c>
      <c r="H292" s="390">
        <f t="shared" ref="H292:K292" si="143">+H293</f>
        <v>0</v>
      </c>
      <c r="I292" s="390">
        <f t="shared" si="143"/>
        <v>0</v>
      </c>
      <c r="J292" s="390">
        <f t="shared" si="143"/>
        <v>0</v>
      </c>
      <c r="K292" s="53">
        <f t="shared" si="143"/>
        <v>0</v>
      </c>
    </row>
    <row r="293" spans="1:11" ht="12.75" x14ac:dyDescent="0.2">
      <c r="A293" s="379">
        <v>2</v>
      </c>
      <c r="B293" s="380">
        <v>6</v>
      </c>
      <c r="C293" s="380">
        <v>3</v>
      </c>
      <c r="D293" s="380">
        <v>2</v>
      </c>
      <c r="E293" s="380" t="s">
        <v>210</v>
      </c>
      <c r="F293" s="383" t="s">
        <v>191</v>
      </c>
      <c r="G293" s="389"/>
      <c r="H293" s="27"/>
      <c r="I293" s="27"/>
      <c r="J293" s="359">
        <f t="shared" si="140"/>
        <v>0</v>
      </c>
      <c r="K293" s="361">
        <f t="shared" si="122"/>
        <v>0</v>
      </c>
    </row>
    <row r="294" spans="1:11" ht="12.75" x14ac:dyDescent="0.2">
      <c r="A294" s="371">
        <v>2</v>
      </c>
      <c r="B294" s="372">
        <v>6</v>
      </c>
      <c r="C294" s="372">
        <v>4</v>
      </c>
      <c r="D294" s="372"/>
      <c r="E294" s="372"/>
      <c r="F294" s="373" t="s">
        <v>192</v>
      </c>
      <c r="G294" s="374">
        <f>+G295+G297+G299</f>
        <v>0</v>
      </c>
      <c r="H294" s="374">
        <f t="shared" ref="H294:K294" si="144">+H295+H297+H299</f>
        <v>0</v>
      </c>
      <c r="I294" s="374">
        <f t="shared" si="144"/>
        <v>0</v>
      </c>
      <c r="J294" s="374">
        <f t="shared" si="144"/>
        <v>0</v>
      </c>
      <c r="K294" s="374">
        <f t="shared" si="144"/>
        <v>0</v>
      </c>
    </row>
    <row r="295" spans="1:11" ht="12.75" x14ac:dyDescent="0.2">
      <c r="A295" s="375">
        <v>2</v>
      </c>
      <c r="B295" s="376">
        <v>6</v>
      </c>
      <c r="C295" s="376">
        <v>4</v>
      </c>
      <c r="D295" s="376">
        <v>1</v>
      </c>
      <c r="E295" s="376"/>
      <c r="F295" s="388" t="s">
        <v>193</v>
      </c>
      <c r="G295" s="390">
        <f>+G296</f>
        <v>0</v>
      </c>
      <c r="H295" s="390">
        <f t="shared" ref="H295:K295" si="145">+H296</f>
        <v>0</v>
      </c>
      <c r="I295" s="390">
        <f t="shared" si="145"/>
        <v>0</v>
      </c>
      <c r="J295" s="390">
        <f t="shared" si="145"/>
        <v>0</v>
      </c>
      <c r="K295" s="53">
        <f t="shared" si="145"/>
        <v>0</v>
      </c>
    </row>
    <row r="296" spans="1:11" ht="12.75" x14ac:dyDescent="0.2">
      <c r="A296" s="379">
        <v>2</v>
      </c>
      <c r="B296" s="380">
        <v>6</v>
      </c>
      <c r="C296" s="380">
        <v>4</v>
      </c>
      <c r="D296" s="380">
        <v>1</v>
      </c>
      <c r="E296" s="380" t="s">
        <v>210</v>
      </c>
      <c r="F296" s="383" t="s">
        <v>193</v>
      </c>
      <c r="G296" s="389"/>
      <c r="H296" s="28"/>
      <c r="I296" s="28"/>
      <c r="J296" s="359">
        <f>SUBTOTAL(9,G296:I296)</f>
        <v>0</v>
      </c>
      <c r="K296" s="361">
        <f t="shared" si="122"/>
        <v>0</v>
      </c>
    </row>
    <row r="297" spans="1:11" ht="12.75" x14ac:dyDescent="0.2">
      <c r="A297" s="375">
        <v>2</v>
      </c>
      <c r="B297" s="376">
        <v>6</v>
      </c>
      <c r="C297" s="376">
        <v>4</v>
      </c>
      <c r="D297" s="376">
        <v>2</v>
      </c>
      <c r="E297" s="376"/>
      <c r="F297" s="388" t="s">
        <v>194</v>
      </c>
      <c r="G297" s="390">
        <f>+G298</f>
        <v>0</v>
      </c>
      <c r="H297" s="390">
        <f t="shared" ref="H297:K297" si="146">+H298</f>
        <v>0</v>
      </c>
      <c r="I297" s="390">
        <f t="shared" si="146"/>
        <v>0</v>
      </c>
      <c r="J297" s="390">
        <f t="shared" si="146"/>
        <v>0</v>
      </c>
      <c r="K297" s="53">
        <f t="shared" si="146"/>
        <v>0</v>
      </c>
    </row>
    <row r="298" spans="1:11" ht="12.75" x14ac:dyDescent="0.2">
      <c r="A298" s="379">
        <v>2</v>
      </c>
      <c r="B298" s="380">
        <v>6</v>
      </c>
      <c r="C298" s="380">
        <v>4</v>
      </c>
      <c r="D298" s="380">
        <v>2</v>
      </c>
      <c r="E298" s="380" t="s">
        <v>210</v>
      </c>
      <c r="F298" s="383" t="s">
        <v>194</v>
      </c>
      <c r="G298" s="389"/>
      <c r="H298" s="389"/>
      <c r="I298" s="389"/>
      <c r="J298" s="359"/>
      <c r="K298" s="361">
        <f t="shared" si="122"/>
        <v>0</v>
      </c>
    </row>
    <row r="299" spans="1:11" ht="12.75" x14ac:dyDescent="0.2">
      <c r="A299" s="375">
        <v>2</v>
      </c>
      <c r="B299" s="376">
        <v>6</v>
      </c>
      <c r="C299" s="376">
        <v>4</v>
      </c>
      <c r="D299" s="376">
        <v>8</v>
      </c>
      <c r="E299" s="376"/>
      <c r="F299" s="388" t="s">
        <v>195</v>
      </c>
      <c r="G299" s="390">
        <f>+G300</f>
        <v>0</v>
      </c>
      <c r="H299" s="390">
        <f t="shared" ref="H299:K299" si="147">+H300</f>
        <v>0</v>
      </c>
      <c r="I299" s="390">
        <f t="shared" si="147"/>
        <v>0</v>
      </c>
      <c r="J299" s="390">
        <f t="shared" si="147"/>
        <v>0</v>
      </c>
      <c r="K299" s="53">
        <f t="shared" si="147"/>
        <v>0</v>
      </c>
    </row>
    <row r="300" spans="1:11" ht="12.75" x14ac:dyDescent="0.2">
      <c r="A300" s="379">
        <v>2</v>
      </c>
      <c r="B300" s="380">
        <v>6</v>
      </c>
      <c r="C300" s="380">
        <v>4</v>
      </c>
      <c r="D300" s="380">
        <v>8</v>
      </c>
      <c r="E300" s="380" t="s">
        <v>210</v>
      </c>
      <c r="F300" s="383" t="s">
        <v>195</v>
      </c>
      <c r="G300" s="389"/>
      <c r="H300" s="27"/>
      <c r="I300" s="27"/>
      <c r="J300" s="359">
        <f t="shared" ref="J300:J305" si="148">SUBTOTAL(9,G300:I300)</f>
        <v>0</v>
      </c>
      <c r="K300" s="361">
        <f t="shared" si="122"/>
        <v>0</v>
      </c>
    </row>
    <row r="301" spans="1:11" ht="12.75" x14ac:dyDescent="0.2">
      <c r="A301" s="371">
        <v>2</v>
      </c>
      <c r="B301" s="372">
        <v>6</v>
      </c>
      <c r="C301" s="372">
        <v>5</v>
      </c>
      <c r="D301" s="372"/>
      <c r="E301" s="372"/>
      <c r="F301" s="373" t="s">
        <v>196</v>
      </c>
      <c r="G301" s="374">
        <f>+G302+G304+G306+G308</f>
        <v>0</v>
      </c>
      <c r="H301" s="374">
        <f t="shared" ref="H301:K301" si="149">+H302+H304+H306+H308</f>
        <v>1108000</v>
      </c>
      <c r="I301" s="374">
        <f t="shared" si="149"/>
        <v>0</v>
      </c>
      <c r="J301" s="374">
        <f t="shared" si="149"/>
        <v>1108000</v>
      </c>
      <c r="K301" s="374">
        <f t="shared" si="149"/>
        <v>0.11900738310557082</v>
      </c>
    </row>
    <row r="302" spans="1:11" ht="12.75" x14ac:dyDescent="0.2">
      <c r="A302" s="375">
        <v>2</v>
      </c>
      <c r="B302" s="376">
        <v>6</v>
      </c>
      <c r="C302" s="376">
        <v>5</v>
      </c>
      <c r="D302" s="376">
        <v>2</v>
      </c>
      <c r="E302" s="376"/>
      <c r="F302" s="388" t="s">
        <v>197</v>
      </c>
      <c r="G302" s="390">
        <f>+G303</f>
        <v>0</v>
      </c>
      <c r="H302" s="390">
        <f t="shared" ref="H302:K302" si="150">+H303</f>
        <v>0</v>
      </c>
      <c r="I302" s="390">
        <f t="shared" si="150"/>
        <v>0</v>
      </c>
      <c r="J302" s="390">
        <f t="shared" si="150"/>
        <v>0</v>
      </c>
      <c r="K302" s="53">
        <f t="shared" si="150"/>
        <v>0</v>
      </c>
    </row>
    <row r="303" spans="1:11" ht="12.75" x14ac:dyDescent="0.2">
      <c r="A303" s="379">
        <v>2</v>
      </c>
      <c r="B303" s="380">
        <v>6</v>
      </c>
      <c r="C303" s="380">
        <v>5</v>
      </c>
      <c r="D303" s="380">
        <v>2</v>
      </c>
      <c r="E303" s="380" t="s">
        <v>210</v>
      </c>
      <c r="F303" s="383" t="s">
        <v>197</v>
      </c>
      <c r="G303" s="389"/>
      <c r="H303" s="27"/>
      <c r="I303" s="27"/>
      <c r="J303" s="359">
        <f t="shared" si="148"/>
        <v>0</v>
      </c>
      <c r="K303" s="361">
        <f t="shared" si="122"/>
        <v>0</v>
      </c>
    </row>
    <row r="304" spans="1:11" ht="12.75" x14ac:dyDescent="0.2">
      <c r="A304" s="375">
        <v>2</v>
      </c>
      <c r="B304" s="376">
        <v>6</v>
      </c>
      <c r="C304" s="376">
        <v>5</v>
      </c>
      <c r="D304" s="376">
        <v>4</v>
      </c>
      <c r="E304" s="376"/>
      <c r="F304" s="388" t="s">
        <v>1077</v>
      </c>
      <c r="G304" s="390">
        <f>+G305</f>
        <v>0</v>
      </c>
      <c r="H304" s="390">
        <f t="shared" ref="H304:K304" si="151">+H305</f>
        <v>608000</v>
      </c>
      <c r="I304" s="390">
        <f t="shared" si="151"/>
        <v>0</v>
      </c>
      <c r="J304" s="390">
        <f t="shared" si="151"/>
        <v>608000</v>
      </c>
      <c r="K304" s="53">
        <f t="shared" si="151"/>
        <v>6.5303690368399878E-2</v>
      </c>
    </row>
    <row r="305" spans="1:11" ht="12.75" x14ac:dyDescent="0.2">
      <c r="A305" s="379">
        <v>2</v>
      </c>
      <c r="B305" s="380">
        <v>6</v>
      </c>
      <c r="C305" s="380">
        <v>5</v>
      </c>
      <c r="D305" s="380">
        <v>4</v>
      </c>
      <c r="E305" s="380" t="s">
        <v>210</v>
      </c>
      <c r="F305" s="383" t="s">
        <v>1077</v>
      </c>
      <c r="G305" s="389"/>
      <c r="H305" s="27">
        <v>608000</v>
      </c>
      <c r="I305" s="28"/>
      <c r="J305" s="359">
        <f t="shared" si="148"/>
        <v>608000</v>
      </c>
      <c r="K305" s="361">
        <f t="shared" si="122"/>
        <v>6.5303690368399878E-2</v>
      </c>
    </row>
    <row r="306" spans="1:11" ht="12.75" x14ac:dyDescent="0.2">
      <c r="A306" s="375">
        <v>2</v>
      </c>
      <c r="B306" s="376">
        <v>6</v>
      </c>
      <c r="C306" s="376">
        <v>5</v>
      </c>
      <c r="D306" s="376">
        <v>5</v>
      </c>
      <c r="E306" s="376"/>
      <c r="F306" s="388" t="s">
        <v>198</v>
      </c>
      <c r="G306" s="390">
        <f>+G307</f>
        <v>0</v>
      </c>
      <c r="H306" s="390">
        <f t="shared" ref="H306:K306" si="152">+H307</f>
        <v>500000</v>
      </c>
      <c r="I306" s="390">
        <f t="shared" si="152"/>
        <v>0</v>
      </c>
      <c r="J306" s="390">
        <f t="shared" si="152"/>
        <v>500000</v>
      </c>
      <c r="K306" s="53">
        <f t="shared" si="152"/>
        <v>5.3703692737170954E-2</v>
      </c>
    </row>
    <row r="307" spans="1:11" ht="12.75" x14ac:dyDescent="0.2">
      <c r="A307" s="379">
        <v>2</v>
      </c>
      <c r="B307" s="380">
        <v>6</v>
      </c>
      <c r="C307" s="380">
        <v>5</v>
      </c>
      <c r="D307" s="380">
        <v>5</v>
      </c>
      <c r="E307" s="380" t="s">
        <v>210</v>
      </c>
      <c r="F307" s="383" t="s">
        <v>198</v>
      </c>
      <c r="G307" s="389"/>
      <c r="H307" s="27">
        <v>500000</v>
      </c>
      <c r="I307" s="27"/>
      <c r="J307" s="359">
        <f t="shared" ref="J307:J312" si="153">SUBTOTAL(9,G307:I307)</f>
        <v>500000</v>
      </c>
      <c r="K307" s="361">
        <f t="shared" si="122"/>
        <v>5.3703692737170954E-2</v>
      </c>
    </row>
    <row r="308" spans="1:11" ht="12.75" x14ac:dyDescent="0.2">
      <c r="A308" s="375">
        <v>2</v>
      </c>
      <c r="B308" s="376">
        <v>6</v>
      </c>
      <c r="C308" s="376">
        <v>5</v>
      </c>
      <c r="D308" s="376">
        <v>6</v>
      </c>
      <c r="E308" s="376"/>
      <c r="F308" s="388" t="s">
        <v>199</v>
      </c>
      <c r="G308" s="390">
        <f>+G309</f>
        <v>0</v>
      </c>
      <c r="H308" s="390">
        <f t="shared" ref="H308:K308" si="154">+H309</f>
        <v>0</v>
      </c>
      <c r="I308" s="390">
        <f t="shared" si="154"/>
        <v>0</v>
      </c>
      <c r="J308" s="390">
        <f t="shared" si="154"/>
        <v>0</v>
      </c>
      <c r="K308" s="53">
        <f t="shared" si="154"/>
        <v>0</v>
      </c>
    </row>
    <row r="309" spans="1:11" ht="12.75" x14ac:dyDescent="0.2">
      <c r="A309" s="379">
        <v>2</v>
      </c>
      <c r="B309" s="380">
        <v>6</v>
      </c>
      <c r="C309" s="380">
        <v>5</v>
      </c>
      <c r="D309" s="380">
        <v>6</v>
      </c>
      <c r="E309" s="380" t="s">
        <v>210</v>
      </c>
      <c r="F309" s="383" t="s">
        <v>199</v>
      </c>
      <c r="G309" s="389"/>
      <c r="H309" s="27"/>
      <c r="I309" s="27"/>
      <c r="J309" s="359">
        <f t="shared" si="153"/>
        <v>0</v>
      </c>
      <c r="K309" s="361">
        <f t="shared" si="122"/>
        <v>0</v>
      </c>
    </row>
    <row r="310" spans="1:11" ht="12.75" x14ac:dyDescent="0.2">
      <c r="A310" s="371">
        <v>2</v>
      </c>
      <c r="B310" s="372">
        <v>6</v>
      </c>
      <c r="C310" s="372">
        <v>6</v>
      </c>
      <c r="D310" s="372"/>
      <c r="E310" s="372"/>
      <c r="F310" s="373" t="s">
        <v>275</v>
      </c>
      <c r="G310" s="374">
        <f t="shared" ref="G310:K311" si="155">+G311</f>
        <v>0</v>
      </c>
      <c r="H310" s="374">
        <f t="shared" si="155"/>
        <v>300000</v>
      </c>
      <c r="I310" s="374">
        <f t="shared" si="155"/>
        <v>0</v>
      </c>
      <c r="J310" s="374">
        <f t="shared" si="155"/>
        <v>300000</v>
      </c>
      <c r="K310" s="395">
        <f t="shared" si="155"/>
        <v>3.2222215642302571E-2</v>
      </c>
    </row>
    <row r="311" spans="1:11" ht="12.75" x14ac:dyDescent="0.2">
      <c r="A311" s="375">
        <v>2</v>
      </c>
      <c r="B311" s="376">
        <v>6</v>
      </c>
      <c r="C311" s="376">
        <v>6</v>
      </c>
      <c r="D311" s="376">
        <v>2</v>
      </c>
      <c r="E311" s="376"/>
      <c r="F311" s="377" t="s">
        <v>277</v>
      </c>
      <c r="G311" s="390">
        <f t="shared" si="155"/>
        <v>0</v>
      </c>
      <c r="H311" s="390">
        <f t="shared" si="155"/>
        <v>300000</v>
      </c>
      <c r="I311" s="390">
        <f t="shared" si="155"/>
        <v>0</v>
      </c>
      <c r="J311" s="390">
        <f t="shared" si="155"/>
        <v>300000</v>
      </c>
      <c r="K311" s="53">
        <f t="shared" si="155"/>
        <v>3.2222215642302571E-2</v>
      </c>
    </row>
    <row r="312" spans="1:11" ht="12.75" x14ac:dyDescent="0.2">
      <c r="A312" s="379">
        <v>2</v>
      </c>
      <c r="B312" s="380">
        <v>6</v>
      </c>
      <c r="C312" s="380">
        <v>6</v>
      </c>
      <c r="D312" s="380">
        <v>2</v>
      </c>
      <c r="E312" s="380" t="s">
        <v>210</v>
      </c>
      <c r="F312" s="383" t="s">
        <v>277</v>
      </c>
      <c r="G312" s="389"/>
      <c r="H312" s="27">
        <v>300000</v>
      </c>
      <c r="I312" s="28"/>
      <c r="J312" s="359">
        <f t="shared" si="153"/>
        <v>300000</v>
      </c>
      <c r="K312" s="361">
        <f t="shared" si="122"/>
        <v>3.2222215642302571E-2</v>
      </c>
    </row>
    <row r="313" spans="1:11" ht="12.75" x14ac:dyDescent="0.2">
      <c r="A313" s="371">
        <v>2</v>
      </c>
      <c r="B313" s="372">
        <v>6</v>
      </c>
      <c r="C313" s="372">
        <v>8</v>
      </c>
      <c r="D313" s="372"/>
      <c r="E313" s="372"/>
      <c r="F313" s="373" t="s">
        <v>201</v>
      </c>
      <c r="G313" s="374">
        <f>+G314+G317+G319+G321</f>
        <v>0</v>
      </c>
      <c r="H313" s="32">
        <f>+H314+H316</f>
        <v>0</v>
      </c>
      <c r="I313" s="32">
        <f>+I314+I316</f>
        <v>0</v>
      </c>
      <c r="J313" s="32">
        <f>+J314+J316</f>
        <v>0</v>
      </c>
      <c r="K313" s="32">
        <f>+K314+K316</f>
        <v>0</v>
      </c>
    </row>
    <row r="314" spans="1:11" ht="12.75" x14ac:dyDescent="0.2">
      <c r="A314" s="375">
        <v>2</v>
      </c>
      <c r="B314" s="376">
        <v>6</v>
      </c>
      <c r="C314" s="376">
        <v>8</v>
      </c>
      <c r="D314" s="376">
        <v>3</v>
      </c>
      <c r="E314" s="376"/>
      <c r="F314" s="388" t="s">
        <v>202</v>
      </c>
      <c r="G314" s="390">
        <f>+G315+G316</f>
        <v>0</v>
      </c>
      <c r="H314" s="30">
        <f>+H315</f>
        <v>0</v>
      </c>
      <c r="I314" s="30">
        <f>+I315</f>
        <v>0</v>
      </c>
      <c r="J314" s="30">
        <f>+J315</f>
        <v>0</v>
      </c>
      <c r="K314" s="53">
        <f>+K315</f>
        <v>0</v>
      </c>
    </row>
    <row r="315" spans="1:11" ht="12.75" x14ac:dyDescent="0.2">
      <c r="A315" s="379">
        <v>2</v>
      </c>
      <c r="B315" s="380">
        <v>6</v>
      </c>
      <c r="C315" s="380">
        <v>8</v>
      </c>
      <c r="D315" s="380">
        <v>3</v>
      </c>
      <c r="E315" s="380" t="s">
        <v>210</v>
      </c>
      <c r="F315" s="383" t="s">
        <v>203</v>
      </c>
      <c r="G315" s="382"/>
      <c r="H315" s="382"/>
      <c r="I315" s="382"/>
      <c r="J315" s="359">
        <f>SUBTOTAL(9,G315:I315)</f>
        <v>0</v>
      </c>
      <c r="K315" s="361">
        <f t="shared" si="122"/>
        <v>0</v>
      </c>
    </row>
    <row r="316" spans="1:11" ht="12.75" x14ac:dyDescent="0.2">
      <c r="A316" s="379">
        <v>2</v>
      </c>
      <c r="B316" s="380">
        <v>6</v>
      </c>
      <c r="C316" s="380">
        <v>8</v>
      </c>
      <c r="D316" s="380">
        <v>3</v>
      </c>
      <c r="E316" s="380" t="s">
        <v>211</v>
      </c>
      <c r="F316" s="383" t="s">
        <v>204</v>
      </c>
      <c r="G316" s="389"/>
      <c r="H316" s="389"/>
      <c r="I316" s="389"/>
      <c r="J316" s="359">
        <f t="shared" ref="J316:J325" si="156">SUBTOTAL(9,G316:I316)</f>
        <v>0</v>
      </c>
      <c r="K316" s="361">
        <f t="shared" si="122"/>
        <v>0</v>
      </c>
    </row>
    <row r="317" spans="1:11" ht="12.75" x14ac:dyDescent="0.2">
      <c r="A317" s="375">
        <v>2</v>
      </c>
      <c r="B317" s="376">
        <v>6</v>
      </c>
      <c r="C317" s="376">
        <v>8</v>
      </c>
      <c r="D317" s="376">
        <v>5</v>
      </c>
      <c r="E317" s="376"/>
      <c r="F317" s="388" t="s">
        <v>205</v>
      </c>
      <c r="G317" s="390">
        <f>+G318</f>
        <v>0</v>
      </c>
      <c r="H317" s="390">
        <f t="shared" ref="H317:K317" si="157">+H318</f>
        <v>0</v>
      </c>
      <c r="I317" s="390">
        <f t="shared" si="157"/>
        <v>0</v>
      </c>
      <c r="J317" s="390">
        <f t="shared" si="157"/>
        <v>0</v>
      </c>
      <c r="K317" s="53">
        <f t="shared" si="157"/>
        <v>0</v>
      </c>
    </row>
    <row r="318" spans="1:11" ht="12.75" x14ac:dyDescent="0.2">
      <c r="A318" s="379">
        <v>2</v>
      </c>
      <c r="B318" s="380">
        <v>6</v>
      </c>
      <c r="C318" s="380">
        <v>8</v>
      </c>
      <c r="D318" s="380">
        <v>5</v>
      </c>
      <c r="E318" s="380" t="s">
        <v>210</v>
      </c>
      <c r="F318" s="383" t="s">
        <v>205</v>
      </c>
      <c r="G318" s="389"/>
      <c r="H318" s="389"/>
      <c r="I318" s="389"/>
      <c r="J318" s="359">
        <f t="shared" si="156"/>
        <v>0</v>
      </c>
      <c r="K318" s="361">
        <f t="shared" si="122"/>
        <v>0</v>
      </c>
    </row>
    <row r="319" spans="1:11" ht="12.75" x14ac:dyDescent="0.2">
      <c r="A319" s="375">
        <v>2</v>
      </c>
      <c r="B319" s="376">
        <v>6</v>
      </c>
      <c r="C319" s="376">
        <v>8</v>
      </c>
      <c r="D319" s="376">
        <v>8</v>
      </c>
      <c r="E319" s="376"/>
      <c r="F319" s="377" t="s">
        <v>206</v>
      </c>
      <c r="G319" s="390">
        <f>+G320</f>
        <v>0</v>
      </c>
      <c r="H319" s="390">
        <f t="shared" ref="H319:K319" si="158">+H320</f>
        <v>0</v>
      </c>
      <c r="I319" s="390">
        <f t="shared" si="158"/>
        <v>0</v>
      </c>
      <c r="J319" s="390">
        <f t="shared" si="158"/>
        <v>0</v>
      </c>
      <c r="K319" s="53">
        <f t="shared" si="158"/>
        <v>0</v>
      </c>
    </row>
    <row r="320" spans="1:11" ht="12.75" x14ac:dyDescent="0.2">
      <c r="A320" s="379">
        <v>2</v>
      </c>
      <c r="B320" s="380">
        <v>6</v>
      </c>
      <c r="C320" s="380">
        <v>8</v>
      </c>
      <c r="D320" s="380">
        <v>8</v>
      </c>
      <c r="E320" s="380" t="s">
        <v>210</v>
      </c>
      <c r="F320" s="383" t="s">
        <v>1078</v>
      </c>
      <c r="G320" s="382"/>
      <c r="H320" s="382"/>
      <c r="I320" s="382"/>
      <c r="J320" s="359">
        <f t="shared" si="156"/>
        <v>0</v>
      </c>
      <c r="K320" s="361">
        <f t="shared" si="122"/>
        <v>0</v>
      </c>
    </row>
    <row r="321" spans="1:11" ht="12.75" x14ac:dyDescent="0.2">
      <c r="A321" s="375">
        <v>2</v>
      </c>
      <c r="B321" s="376">
        <v>6</v>
      </c>
      <c r="C321" s="376">
        <v>8</v>
      </c>
      <c r="D321" s="376">
        <v>9</v>
      </c>
      <c r="E321" s="376"/>
      <c r="F321" s="377" t="s">
        <v>207</v>
      </c>
      <c r="G321" s="390">
        <f>+G322</f>
        <v>0</v>
      </c>
      <c r="H321" s="390">
        <f t="shared" ref="H321:K321" si="159">+H322</f>
        <v>0</v>
      </c>
      <c r="I321" s="390">
        <f t="shared" si="159"/>
        <v>0</v>
      </c>
      <c r="J321" s="390">
        <f t="shared" si="159"/>
        <v>0</v>
      </c>
      <c r="K321" s="53">
        <f t="shared" si="159"/>
        <v>0</v>
      </c>
    </row>
    <row r="322" spans="1:11" ht="12.75" x14ac:dyDescent="0.2">
      <c r="A322" s="379">
        <v>2</v>
      </c>
      <c r="B322" s="380">
        <v>6</v>
      </c>
      <c r="C322" s="380">
        <v>8</v>
      </c>
      <c r="D322" s="380">
        <v>9</v>
      </c>
      <c r="E322" s="380" t="s">
        <v>210</v>
      </c>
      <c r="F322" s="383" t="s">
        <v>207</v>
      </c>
      <c r="G322" s="389"/>
      <c r="H322" s="27"/>
      <c r="I322" s="27"/>
      <c r="J322" s="359">
        <f t="shared" si="156"/>
        <v>0</v>
      </c>
      <c r="K322" s="361">
        <f t="shared" ref="K322:K326" si="160">IFERROR(J322/$J$18*100,"0.00")</f>
        <v>0</v>
      </c>
    </row>
    <row r="323" spans="1:11" ht="12.75" x14ac:dyDescent="0.2">
      <c r="A323" s="367">
        <v>2</v>
      </c>
      <c r="B323" s="368">
        <v>7</v>
      </c>
      <c r="C323" s="368"/>
      <c r="D323" s="368"/>
      <c r="E323" s="368"/>
      <c r="F323" s="369" t="s">
        <v>183</v>
      </c>
      <c r="G323" s="370">
        <f>+G324</f>
        <v>0</v>
      </c>
      <c r="H323" s="370">
        <f t="shared" ref="H323:K324" si="161">+H324</f>
        <v>0</v>
      </c>
      <c r="I323" s="370">
        <f t="shared" si="161"/>
        <v>0</v>
      </c>
      <c r="J323" s="370">
        <f t="shared" si="161"/>
        <v>0</v>
      </c>
      <c r="K323" s="397">
        <f t="shared" si="161"/>
        <v>0</v>
      </c>
    </row>
    <row r="324" spans="1:11" ht="12.75" x14ac:dyDescent="0.2">
      <c r="A324" s="371">
        <v>2</v>
      </c>
      <c r="B324" s="372">
        <v>7</v>
      </c>
      <c r="C324" s="372">
        <v>1</v>
      </c>
      <c r="D324" s="372"/>
      <c r="E324" s="372"/>
      <c r="F324" s="373" t="s">
        <v>208</v>
      </c>
      <c r="G324" s="374">
        <f>+G325</f>
        <v>0</v>
      </c>
      <c r="H324" s="374">
        <f t="shared" si="161"/>
        <v>0</v>
      </c>
      <c r="I324" s="374">
        <f t="shared" si="161"/>
        <v>0</v>
      </c>
      <c r="J324" s="374">
        <f t="shared" si="161"/>
        <v>0</v>
      </c>
      <c r="K324" s="395">
        <f t="shared" si="161"/>
        <v>0</v>
      </c>
    </row>
    <row r="325" spans="1:11" ht="12.75" x14ac:dyDescent="0.2">
      <c r="A325" s="375">
        <v>2</v>
      </c>
      <c r="B325" s="376">
        <v>7</v>
      </c>
      <c r="C325" s="376">
        <v>1</v>
      </c>
      <c r="D325" s="376">
        <v>2</v>
      </c>
      <c r="E325" s="376"/>
      <c r="F325" s="388" t="s">
        <v>209</v>
      </c>
      <c r="G325" s="390">
        <f>+G326</f>
        <v>0</v>
      </c>
      <c r="H325" s="390">
        <f t="shared" ref="H325:I325" si="162">+H326</f>
        <v>0</v>
      </c>
      <c r="I325" s="390">
        <f t="shared" si="162"/>
        <v>0</v>
      </c>
      <c r="J325" s="359">
        <f t="shared" si="156"/>
        <v>0</v>
      </c>
      <c r="K325" s="53">
        <f t="shared" ref="K325" si="163">+K326</f>
        <v>0</v>
      </c>
    </row>
    <row r="326" spans="1:11" ht="12.75" x14ac:dyDescent="0.2">
      <c r="A326" s="47">
        <v>2</v>
      </c>
      <c r="B326" s="48">
        <v>7</v>
      </c>
      <c r="C326" s="48">
        <v>1</v>
      </c>
      <c r="D326" s="48">
        <v>2</v>
      </c>
      <c r="E326" s="48" t="s">
        <v>210</v>
      </c>
      <c r="F326" s="49" t="s">
        <v>209</v>
      </c>
      <c r="G326" s="50"/>
      <c r="H326" s="50"/>
      <c r="I326" s="50"/>
      <c r="J326" s="398">
        <f>SUBTOTAL(9,G326:I326)</f>
        <v>0</v>
      </c>
      <c r="K326" s="399">
        <f t="shared" si="160"/>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50" customWidth="1"/>
    <col min="2" max="2" width="78.42578125" style="250" customWidth="1"/>
    <col min="3" max="3" width="32.28515625" style="247" customWidth="1"/>
    <col min="4" max="4" width="13" style="249" customWidth="1"/>
    <col min="5" max="5" width="15.42578125" style="247" customWidth="1"/>
    <col min="6" max="6" width="16.7109375" style="247" customWidth="1"/>
    <col min="7" max="256" width="9.140625" style="95"/>
    <col min="257" max="257" width="30.7109375" style="95" customWidth="1"/>
    <col min="258" max="258" width="30.140625" style="95" customWidth="1"/>
    <col min="259" max="259" width="52.85546875" style="95" customWidth="1"/>
    <col min="260" max="260" width="13" style="95" customWidth="1"/>
    <col min="261" max="261" width="15.42578125" style="95" customWidth="1"/>
    <col min="262" max="262" width="16.7109375" style="95" customWidth="1"/>
    <col min="263" max="512" width="9.140625" style="95"/>
    <col min="513" max="513" width="30.7109375" style="95" customWidth="1"/>
    <col min="514" max="514" width="30.140625" style="95" customWidth="1"/>
    <col min="515" max="515" width="52.85546875" style="95" customWidth="1"/>
    <col min="516" max="516" width="13" style="95" customWidth="1"/>
    <col min="517" max="517" width="15.42578125" style="95" customWidth="1"/>
    <col min="518" max="518" width="16.7109375" style="95" customWidth="1"/>
    <col min="519" max="768" width="9.140625" style="95"/>
    <col min="769" max="769" width="30.7109375" style="95" customWidth="1"/>
    <col min="770" max="770" width="30.140625" style="95" customWidth="1"/>
    <col min="771" max="771" width="52.85546875" style="95" customWidth="1"/>
    <col min="772" max="772" width="13" style="95" customWidth="1"/>
    <col min="773" max="773" width="15.42578125" style="95" customWidth="1"/>
    <col min="774" max="774" width="16.7109375" style="95" customWidth="1"/>
    <col min="775" max="1024" width="9.140625" style="95"/>
    <col min="1025" max="1025" width="30.7109375" style="95" customWidth="1"/>
    <col min="1026" max="1026" width="30.140625" style="95" customWidth="1"/>
    <col min="1027" max="1027" width="52.85546875" style="95" customWidth="1"/>
    <col min="1028" max="1028" width="13" style="95" customWidth="1"/>
    <col min="1029" max="1029" width="15.42578125" style="95" customWidth="1"/>
    <col min="1030" max="1030" width="16.7109375" style="95" customWidth="1"/>
    <col min="1031" max="1280" width="9.140625" style="95"/>
    <col min="1281" max="1281" width="30.7109375" style="95" customWidth="1"/>
    <col min="1282" max="1282" width="30.140625" style="95" customWidth="1"/>
    <col min="1283" max="1283" width="52.85546875" style="95" customWidth="1"/>
    <col min="1284" max="1284" width="13" style="95" customWidth="1"/>
    <col min="1285" max="1285" width="15.42578125" style="95" customWidth="1"/>
    <col min="1286" max="1286" width="16.7109375" style="95" customWidth="1"/>
    <col min="1287" max="1536" width="9.140625" style="95"/>
    <col min="1537" max="1537" width="30.7109375" style="95" customWidth="1"/>
    <col min="1538" max="1538" width="30.140625" style="95" customWidth="1"/>
    <col min="1539" max="1539" width="52.85546875" style="95" customWidth="1"/>
    <col min="1540" max="1540" width="13" style="95" customWidth="1"/>
    <col min="1541" max="1541" width="15.42578125" style="95" customWidth="1"/>
    <col min="1542" max="1542" width="16.7109375" style="95" customWidth="1"/>
    <col min="1543" max="1792" width="9.140625" style="95"/>
    <col min="1793" max="1793" width="30.7109375" style="95" customWidth="1"/>
    <col min="1794" max="1794" width="30.140625" style="95" customWidth="1"/>
    <col min="1795" max="1795" width="52.85546875" style="95" customWidth="1"/>
    <col min="1796" max="1796" width="13" style="95" customWidth="1"/>
    <col min="1797" max="1797" width="15.42578125" style="95" customWidth="1"/>
    <col min="1798" max="1798" width="16.7109375" style="95" customWidth="1"/>
    <col min="1799" max="2048" width="9.140625" style="95"/>
    <col min="2049" max="2049" width="30.7109375" style="95" customWidth="1"/>
    <col min="2050" max="2050" width="30.140625" style="95" customWidth="1"/>
    <col min="2051" max="2051" width="52.85546875" style="95" customWidth="1"/>
    <col min="2052" max="2052" width="13" style="95" customWidth="1"/>
    <col min="2053" max="2053" width="15.42578125" style="95" customWidth="1"/>
    <col min="2054" max="2054" width="16.7109375" style="95" customWidth="1"/>
    <col min="2055" max="2304" width="9.140625" style="95"/>
    <col min="2305" max="2305" width="30.7109375" style="95" customWidth="1"/>
    <col min="2306" max="2306" width="30.140625" style="95" customWidth="1"/>
    <col min="2307" max="2307" width="52.85546875" style="95" customWidth="1"/>
    <col min="2308" max="2308" width="13" style="95" customWidth="1"/>
    <col min="2309" max="2309" width="15.42578125" style="95" customWidth="1"/>
    <col min="2310" max="2310" width="16.7109375" style="95" customWidth="1"/>
    <col min="2311" max="2560" width="9.140625" style="95"/>
    <col min="2561" max="2561" width="30.7109375" style="95" customWidth="1"/>
    <col min="2562" max="2562" width="30.140625" style="95" customWidth="1"/>
    <col min="2563" max="2563" width="52.85546875" style="95" customWidth="1"/>
    <col min="2564" max="2564" width="13" style="95" customWidth="1"/>
    <col min="2565" max="2565" width="15.42578125" style="95" customWidth="1"/>
    <col min="2566" max="2566" width="16.7109375" style="95" customWidth="1"/>
    <col min="2567" max="2816" width="9.140625" style="95"/>
    <col min="2817" max="2817" width="30.7109375" style="95" customWidth="1"/>
    <col min="2818" max="2818" width="30.140625" style="95" customWidth="1"/>
    <col min="2819" max="2819" width="52.85546875" style="95" customWidth="1"/>
    <col min="2820" max="2820" width="13" style="95" customWidth="1"/>
    <col min="2821" max="2821" width="15.42578125" style="95" customWidth="1"/>
    <col min="2822" max="2822" width="16.7109375" style="95" customWidth="1"/>
    <col min="2823" max="3072" width="9.140625" style="95"/>
    <col min="3073" max="3073" width="30.7109375" style="95" customWidth="1"/>
    <col min="3074" max="3074" width="30.140625" style="95" customWidth="1"/>
    <col min="3075" max="3075" width="52.85546875" style="95" customWidth="1"/>
    <col min="3076" max="3076" width="13" style="95" customWidth="1"/>
    <col min="3077" max="3077" width="15.42578125" style="95" customWidth="1"/>
    <col min="3078" max="3078" width="16.7109375" style="95" customWidth="1"/>
    <col min="3079" max="3328" width="9.140625" style="95"/>
    <col min="3329" max="3329" width="30.7109375" style="95" customWidth="1"/>
    <col min="3330" max="3330" width="30.140625" style="95" customWidth="1"/>
    <col min="3331" max="3331" width="52.85546875" style="95" customWidth="1"/>
    <col min="3332" max="3332" width="13" style="95" customWidth="1"/>
    <col min="3333" max="3333" width="15.42578125" style="95" customWidth="1"/>
    <col min="3334" max="3334" width="16.7109375" style="95" customWidth="1"/>
    <col min="3335" max="3584" width="9.140625" style="95"/>
    <col min="3585" max="3585" width="30.7109375" style="95" customWidth="1"/>
    <col min="3586" max="3586" width="30.140625" style="95" customWidth="1"/>
    <col min="3587" max="3587" width="52.85546875" style="95" customWidth="1"/>
    <col min="3588" max="3588" width="13" style="95" customWidth="1"/>
    <col min="3589" max="3589" width="15.42578125" style="95" customWidth="1"/>
    <col min="3590" max="3590" width="16.7109375" style="95" customWidth="1"/>
    <col min="3591" max="3840" width="9.140625" style="95"/>
    <col min="3841" max="3841" width="30.7109375" style="95" customWidth="1"/>
    <col min="3842" max="3842" width="30.140625" style="95" customWidth="1"/>
    <col min="3843" max="3843" width="52.85546875" style="95" customWidth="1"/>
    <col min="3844" max="3844" width="13" style="95" customWidth="1"/>
    <col min="3845" max="3845" width="15.42578125" style="95" customWidth="1"/>
    <col min="3846" max="3846" width="16.7109375" style="95" customWidth="1"/>
    <col min="3847" max="4096" width="9.140625" style="95"/>
    <col min="4097" max="4097" width="30.7109375" style="95" customWidth="1"/>
    <col min="4098" max="4098" width="30.140625" style="95" customWidth="1"/>
    <col min="4099" max="4099" width="52.85546875" style="95" customWidth="1"/>
    <col min="4100" max="4100" width="13" style="95" customWidth="1"/>
    <col min="4101" max="4101" width="15.42578125" style="95" customWidth="1"/>
    <col min="4102" max="4102" width="16.7109375" style="95" customWidth="1"/>
    <col min="4103" max="4352" width="9.140625" style="95"/>
    <col min="4353" max="4353" width="30.7109375" style="95" customWidth="1"/>
    <col min="4354" max="4354" width="30.140625" style="95" customWidth="1"/>
    <col min="4355" max="4355" width="52.85546875" style="95" customWidth="1"/>
    <col min="4356" max="4356" width="13" style="95" customWidth="1"/>
    <col min="4357" max="4357" width="15.42578125" style="95" customWidth="1"/>
    <col min="4358" max="4358" width="16.7109375" style="95" customWidth="1"/>
    <col min="4359" max="4608" width="9.140625" style="95"/>
    <col min="4609" max="4609" width="30.7109375" style="95" customWidth="1"/>
    <col min="4610" max="4610" width="30.140625" style="95" customWidth="1"/>
    <col min="4611" max="4611" width="52.85546875" style="95" customWidth="1"/>
    <col min="4612" max="4612" width="13" style="95" customWidth="1"/>
    <col min="4613" max="4613" width="15.42578125" style="95" customWidth="1"/>
    <col min="4614" max="4614" width="16.7109375" style="95" customWidth="1"/>
    <col min="4615" max="4864" width="9.140625" style="95"/>
    <col min="4865" max="4865" width="30.7109375" style="95" customWidth="1"/>
    <col min="4866" max="4866" width="30.140625" style="95" customWidth="1"/>
    <col min="4867" max="4867" width="52.85546875" style="95" customWidth="1"/>
    <col min="4868" max="4868" width="13" style="95" customWidth="1"/>
    <col min="4869" max="4869" width="15.42578125" style="95" customWidth="1"/>
    <col min="4870" max="4870" width="16.7109375" style="95" customWidth="1"/>
    <col min="4871" max="5120" width="9.140625" style="95"/>
    <col min="5121" max="5121" width="30.7109375" style="95" customWidth="1"/>
    <col min="5122" max="5122" width="30.140625" style="95" customWidth="1"/>
    <col min="5123" max="5123" width="52.85546875" style="95" customWidth="1"/>
    <col min="5124" max="5124" width="13" style="95" customWidth="1"/>
    <col min="5125" max="5125" width="15.42578125" style="95" customWidth="1"/>
    <col min="5126" max="5126" width="16.7109375" style="95" customWidth="1"/>
    <col min="5127" max="5376" width="9.140625" style="95"/>
    <col min="5377" max="5377" width="30.7109375" style="95" customWidth="1"/>
    <col min="5378" max="5378" width="30.140625" style="95" customWidth="1"/>
    <col min="5379" max="5379" width="52.85546875" style="95" customWidth="1"/>
    <col min="5380" max="5380" width="13" style="95" customWidth="1"/>
    <col min="5381" max="5381" width="15.42578125" style="95" customWidth="1"/>
    <col min="5382" max="5382" width="16.7109375" style="95" customWidth="1"/>
    <col min="5383" max="5632" width="9.140625" style="95"/>
    <col min="5633" max="5633" width="30.7109375" style="95" customWidth="1"/>
    <col min="5634" max="5634" width="30.140625" style="95" customWidth="1"/>
    <col min="5635" max="5635" width="52.85546875" style="95" customWidth="1"/>
    <col min="5636" max="5636" width="13" style="95" customWidth="1"/>
    <col min="5637" max="5637" width="15.42578125" style="95" customWidth="1"/>
    <col min="5638" max="5638" width="16.7109375" style="95" customWidth="1"/>
    <col min="5639" max="5888" width="9.140625" style="95"/>
    <col min="5889" max="5889" width="30.7109375" style="95" customWidth="1"/>
    <col min="5890" max="5890" width="30.140625" style="95" customWidth="1"/>
    <col min="5891" max="5891" width="52.85546875" style="95" customWidth="1"/>
    <col min="5892" max="5892" width="13" style="95" customWidth="1"/>
    <col min="5893" max="5893" width="15.42578125" style="95" customWidth="1"/>
    <col min="5894" max="5894" width="16.7109375" style="95" customWidth="1"/>
    <col min="5895" max="6144" width="9.140625" style="95"/>
    <col min="6145" max="6145" width="30.7109375" style="95" customWidth="1"/>
    <col min="6146" max="6146" width="30.140625" style="95" customWidth="1"/>
    <col min="6147" max="6147" width="52.85546875" style="95" customWidth="1"/>
    <col min="6148" max="6148" width="13" style="95" customWidth="1"/>
    <col min="6149" max="6149" width="15.42578125" style="95" customWidth="1"/>
    <col min="6150" max="6150" width="16.7109375" style="95" customWidth="1"/>
    <col min="6151" max="6400" width="9.140625" style="95"/>
    <col min="6401" max="6401" width="30.7109375" style="95" customWidth="1"/>
    <col min="6402" max="6402" width="30.140625" style="95" customWidth="1"/>
    <col min="6403" max="6403" width="52.85546875" style="95" customWidth="1"/>
    <col min="6404" max="6404" width="13" style="95" customWidth="1"/>
    <col min="6405" max="6405" width="15.42578125" style="95" customWidth="1"/>
    <col min="6406" max="6406" width="16.7109375" style="95" customWidth="1"/>
    <col min="6407" max="6656" width="9.140625" style="95"/>
    <col min="6657" max="6657" width="30.7109375" style="95" customWidth="1"/>
    <col min="6658" max="6658" width="30.140625" style="95" customWidth="1"/>
    <col min="6659" max="6659" width="52.85546875" style="95" customWidth="1"/>
    <col min="6660" max="6660" width="13" style="95" customWidth="1"/>
    <col min="6661" max="6661" width="15.42578125" style="95" customWidth="1"/>
    <col min="6662" max="6662" width="16.7109375" style="95" customWidth="1"/>
    <col min="6663" max="6912" width="9.140625" style="95"/>
    <col min="6913" max="6913" width="30.7109375" style="95" customWidth="1"/>
    <col min="6914" max="6914" width="30.140625" style="95" customWidth="1"/>
    <col min="6915" max="6915" width="52.85546875" style="95" customWidth="1"/>
    <col min="6916" max="6916" width="13" style="95" customWidth="1"/>
    <col min="6917" max="6917" width="15.42578125" style="95" customWidth="1"/>
    <col min="6918" max="6918" width="16.7109375" style="95" customWidth="1"/>
    <col min="6919" max="7168" width="9.140625" style="95"/>
    <col min="7169" max="7169" width="30.7109375" style="95" customWidth="1"/>
    <col min="7170" max="7170" width="30.140625" style="95" customWidth="1"/>
    <col min="7171" max="7171" width="52.85546875" style="95" customWidth="1"/>
    <col min="7172" max="7172" width="13" style="95" customWidth="1"/>
    <col min="7173" max="7173" width="15.42578125" style="95" customWidth="1"/>
    <col min="7174" max="7174" width="16.7109375" style="95" customWidth="1"/>
    <col min="7175" max="7424" width="9.140625" style="95"/>
    <col min="7425" max="7425" width="30.7109375" style="95" customWidth="1"/>
    <col min="7426" max="7426" width="30.140625" style="95" customWidth="1"/>
    <col min="7427" max="7427" width="52.85546875" style="95" customWidth="1"/>
    <col min="7428" max="7428" width="13" style="95" customWidth="1"/>
    <col min="7429" max="7429" width="15.42578125" style="95" customWidth="1"/>
    <col min="7430" max="7430" width="16.7109375" style="95" customWidth="1"/>
    <col min="7431" max="7680" width="9.140625" style="95"/>
    <col min="7681" max="7681" width="30.7109375" style="95" customWidth="1"/>
    <col min="7682" max="7682" width="30.140625" style="95" customWidth="1"/>
    <col min="7683" max="7683" width="52.85546875" style="95" customWidth="1"/>
    <col min="7684" max="7684" width="13" style="95" customWidth="1"/>
    <col min="7685" max="7685" width="15.42578125" style="95" customWidth="1"/>
    <col min="7686" max="7686" width="16.7109375" style="95" customWidth="1"/>
    <col min="7687" max="7936" width="9.140625" style="95"/>
    <col min="7937" max="7937" width="30.7109375" style="95" customWidth="1"/>
    <col min="7938" max="7938" width="30.140625" style="95" customWidth="1"/>
    <col min="7939" max="7939" width="52.85546875" style="95" customWidth="1"/>
    <col min="7940" max="7940" width="13" style="95" customWidth="1"/>
    <col min="7941" max="7941" width="15.42578125" style="95" customWidth="1"/>
    <col min="7942" max="7942" width="16.7109375" style="95" customWidth="1"/>
    <col min="7943" max="8192" width="9.140625" style="95"/>
    <col min="8193" max="8193" width="30.7109375" style="95" customWidth="1"/>
    <col min="8194" max="8194" width="30.140625" style="95" customWidth="1"/>
    <col min="8195" max="8195" width="52.85546875" style="95" customWidth="1"/>
    <col min="8196" max="8196" width="13" style="95" customWidth="1"/>
    <col min="8197" max="8197" width="15.42578125" style="95" customWidth="1"/>
    <col min="8198" max="8198" width="16.7109375" style="95" customWidth="1"/>
    <col min="8199" max="8448" width="9.140625" style="95"/>
    <col min="8449" max="8449" width="30.7109375" style="95" customWidth="1"/>
    <col min="8450" max="8450" width="30.140625" style="95" customWidth="1"/>
    <col min="8451" max="8451" width="52.85546875" style="95" customWidth="1"/>
    <col min="8452" max="8452" width="13" style="95" customWidth="1"/>
    <col min="8453" max="8453" width="15.42578125" style="95" customWidth="1"/>
    <col min="8454" max="8454" width="16.7109375" style="95" customWidth="1"/>
    <col min="8455" max="8704" width="9.140625" style="95"/>
    <col min="8705" max="8705" width="30.7109375" style="95" customWidth="1"/>
    <col min="8706" max="8706" width="30.140625" style="95" customWidth="1"/>
    <col min="8707" max="8707" width="52.85546875" style="95" customWidth="1"/>
    <col min="8708" max="8708" width="13" style="95" customWidth="1"/>
    <col min="8709" max="8709" width="15.42578125" style="95" customWidth="1"/>
    <col min="8710" max="8710" width="16.7109375" style="95" customWidth="1"/>
    <col min="8711" max="8960" width="9.140625" style="95"/>
    <col min="8961" max="8961" width="30.7109375" style="95" customWidth="1"/>
    <col min="8962" max="8962" width="30.140625" style="95" customWidth="1"/>
    <col min="8963" max="8963" width="52.85546875" style="95" customWidth="1"/>
    <col min="8964" max="8964" width="13" style="95" customWidth="1"/>
    <col min="8965" max="8965" width="15.42578125" style="95" customWidth="1"/>
    <col min="8966" max="8966" width="16.7109375" style="95" customWidth="1"/>
    <col min="8967" max="9216" width="9.140625" style="95"/>
    <col min="9217" max="9217" width="30.7109375" style="95" customWidth="1"/>
    <col min="9218" max="9218" width="30.140625" style="95" customWidth="1"/>
    <col min="9219" max="9219" width="52.85546875" style="95" customWidth="1"/>
    <col min="9220" max="9220" width="13" style="95" customWidth="1"/>
    <col min="9221" max="9221" width="15.42578125" style="95" customWidth="1"/>
    <col min="9222" max="9222" width="16.7109375" style="95" customWidth="1"/>
    <col min="9223" max="9472" width="9.140625" style="95"/>
    <col min="9473" max="9473" width="30.7109375" style="95" customWidth="1"/>
    <col min="9474" max="9474" width="30.140625" style="95" customWidth="1"/>
    <col min="9475" max="9475" width="52.85546875" style="95" customWidth="1"/>
    <col min="9476" max="9476" width="13" style="95" customWidth="1"/>
    <col min="9477" max="9477" width="15.42578125" style="95" customWidth="1"/>
    <col min="9478" max="9478" width="16.7109375" style="95" customWidth="1"/>
    <col min="9479" max="9728" width="9.140625" style="95"/>
    <col min="9729" max="9729" width="30.7109375" style="95" customWidth="1"/>
    <col min="9730" max="9730" width="30.140625" style="95" customWidth="1"/>
    <col min="9731" max="9731" width="52.85546875" style="95" customWidth="1"/>
    <col min="9732" max="9732" width="13" style="95" customWidth="1"/>
    <col min="9733" max="9733" width="15.42578125" style="95" customWidth="1"/>
    <col min="9734" max="9734" width="16.7109375" style="95" customWidth="1"/>
    <col min="9735" max="9984" width="9.140625" style="95"/>
    <col min="9985" max="9985" width="30.7109375" style="95" customWidth="1"/>
    <col min="9986" max="9986" width="30.140625" style="95" customWidth="1"/>
    <col min="9987" max="9987" width="52.85546875" style="95" customWidth="1"/>
    <col min="9988" max="9988" width="13" style="95" customWidth="1"/>
    <col min="9989" max="9989" width="15.42578125" style="95" customWidth="1"/>
    <col min="9990" max="9990" width="16.7109375" style="95" customWidth="1"/>
    <col min="9991" max="10240" width="9.140625" style="95"/>
    <col min="10241" max="10241" width="30.7109375" style="95" customWidth="1"/>
    <col min="10242" max="10242" width="30.140625" style="95" customWidth="1"/>
    <col min="10243" max="10243" width="52.85546875" style="95" customWidth="1"/>
    <col min="10244" max="10244" width="13" style="95" customWidth="1"/>
    <col min="10245" max="10245" width="15.42578125" style="95" customWidth="1"/>
    <col min="10246" max="10246" width="16.7109375" style="95" customWidth="1"/>
    <col min="10247" max="10496" width="9.140625" style="95"/>
    <col min="10497" max="10497" width="30.7109375" style="95" customWidth="1"/>
    <col min="10498" max="10498" width="30.140625" style="95" customWidth="1"/>
    <col min="10499" max="10499" width="52.85546875" style="95" customWidth="1"/>
    <col min="10500" max="10500" width="13" style="95" customWidth="1"/>
    <col min="10501" max="10501" width="15.42578125" style="95" customWidth="1"/>
    <col min="10502" max="10502" width="16.7109375" style="95" customWidth="1"/>
    <col min="10503" max="10752" width="9.140625" style="95"/>
    <col min="10753" max="10753" width="30.7109375" style="95" customWidth="1"/>
    <col min="10754" max="10754" width="30.140625" style="95" customWidth="1"/>
    <col min="10755" max="10755" width="52.85546875" style="95" customWidth="1"/>
    <col min="10756" max="10756" width="13" style="95" customWidth="1"/>
    <col min="10757" max="10757" width="15.42578125" style="95" customWidth="1"/>
    <col min="10758" max="10758" width="16.7109375" style="95" customWidth="1"/>
    <col min="10759" max="11008" width="9.140625" style="95"/>
    <col min="11009" max="11009" width="30.7109375" style="95" customWidth="1"/>
    <col min="11010" max="11010" width="30.140625" style="95" customWidth="1"/>
    <col min="11011" max="11011" width="52.85546875" style="95" customWidth="1"/>
    <col min="11012" max="11012" width="13" style="95" customWidth="1"/>
    <col min="11013" max="11013" width="15.42578125" style="95" customWidth="1"/>
    <col min="11014" max="11014" width="16.7109375" style="95" customWidth="1"/>
    <col min="11015" max="11264" width="9.140625" style="95"/>
    <col min="11265" max="11265" width="30.7109375" style="95" customWidth="1"/>
    <col min="11266" max="11266" width="30.140625" style="95" customWidth="1"/>
    <col min="11267" max="11267" width="52.85546875" style="95" customWidth="1"/>
    <col min="11268" max="11268" width="13" style="95" customWidth="1"/>
    <col min="11269" max="11269" width="15.42578125" style="95" customWidth="1"/>
    <col min="11270" max="11270" width="16.7109375" style="95" customWidth="1"/>
    <col min="11271" max="11520" width="9.140625" style="95"/>
    <col min="11521" max="11521" width="30.7109375" style="95" customWidth="1"/>
    <col min="11522" max="11522" width="30.140625" style="95" customWidth="1"/>
    <col min="11523" max="11523" width="52.85546875" style="95" customWidth="1"/>
    <col min="11524" max="11524" width="13" style="95" customWidth="1"/>
    <col min="11525" max="11525" width="15.42578125" style="95" customWidth="1"/>
    <col min="11526" max="11526" width="16.7109375" style="95" customWidth="1"/>
    <col min="11527" max="11776" width="9.140625" style="95"/>
    <col min="11777" max="11777" width="30.7109375" style="95" customWidth="1"/>
    <col min="11778" max="11778" width="30.140625" style="95" customWidth="1"/>
    <col min="11779" max="11779" width="52.85546875" style="95" customWidth="1"/>
    <col min="11780" max="11780" width="13" style="95" customWidth="1"/>
    <col min="11781" max="11781" width="15.42578125" style="95" customWidth="1"/>
    <col min="11782" max="11782" width="16.7109375" style="95" customWidth="1"/>
    <col min="11783" max="12032" width="9.140625" style="95"/>
    <col min="12033" max="12033" width="30.7109375" style="95" customWidth="1"/>
    <col min="12034" max="12034" width="30.140625" style="95" customWidth="1"/>
    <col min="12035" max="12035" width="52.85546875" style="95" customWidth="1"/>
    <col min="12036" max="12036" width="13" style="95" customWidth="1"/>
    <col min="12037" max="12037" width="15.42578125" style="95" customWidth="1"/>
    <col min="12038" max="12038" width="16.7109375" style="95" customWidth="1"/>
    <col min="12039" max="12288" width="9.140625" style="95"/>
    <col min="12289" max="12289" width="30.7109375" style="95" customWidth="1"/>
    <col min="12290" max="12290" width="30.140625" style="95" customWidth="1"/>
    <col min="12291" max="12291" width="52.85546875" style="95" customWidth="1"/>
    <col min="12292" max="12292" width="13" style="95" customWidth="1"/>
    <col min="12293" max="12293" width="15.42578125" style="95" customWidth="1"/>
    <col min="12294" max="12294" width="16.7109375" style="95" customWidth="1"/>
    <col min="12295" max="12544" width="9.140625" style="95"/>
    <col min="12545" max="12545" width="30.7109375" style="95" customWidth="1"/>
    <col min="12546" max="12546" width="30.140625" style="95" customWidth="1"/>
    <col min="12547" max="12547" width="52.85546875" style="95" customWidth="1"/>
    <col min="12548" max="12548" width="13" style="95" customWidth="1"/>
    <col min="12549" max="12549" width="15.42578125" style="95" customWidth="1"/>
    <col min="12550" max="12550" width="16.7109375" style="95" customWidth="1"/>
    <col min="12551" max="12800" width="9.140625" style="95"/>
    <col min="12801" max="12801" width="30.7109375" style="95" customWidth="1"/>
    <col min="12802" max="12802" width="30.140625" style="95" customWidth="1"/>
    <col min="12803" max="12803" width="52.85546875" style="95" customWidth="1"/>
    <col min="12804" max="12804" width="13" style="95" customWidth="1"/>
    <col min="12805" max="12805" width="15.42578125" style="95" customWidth="1"/>
    <col min="12806" max="12806" width="16.7109375" style="95" customWidth="1"/>
    <col min="12807" max="13056" width="9.140625" style="95"/>
    <col min="13057" max="13057" width="30.7109375" style="95" customWidth="1"/>
    <col min="13058" max="13058" width="30.140625" style="95" customWidth="1"/>
    <col min="13059" max="13059" width="52.85546875" style="95" customWidth="1"/>
    <col min="13060" max="13060" width="13" style="95" customWidth="1"/>
    <col min="13061" max="13061" width="15.42578125" style="95" customWidth="1"/>
    <col min="13062" max="13062" width="16.7109375" style="95" customWidth="1"/>
    <col min="13063" max="13312" width="9.140625" style="95"/>
    <col min="13313" max="13313" width="30.7109375" style="95" customWidth="1"/>
    <col min="13314" max="13314" width="30.140625" style="95" customWidth="1"/>
    <col min="13315" max="13315" width="52.85546875" style="95" customWidth="1"/>
    <col min="13316" max="13316" width="13" style="95" customWidth="1"/>
    <col min="13317" max="13317" width="15.42578125" style="95" customWidth="1"/>
    <col min="13318" max="13318" width="16.7109375" style="95" customWidth="1"/>
    <col min="13319" max="13568" width="9.140625" style="95"/>
    <col min="13569" max="13569" width="30.7109375" style="95" customWidth="1"/>
    <col min="13570" max="13570" width="30.140625" style="95" customWidth="1"/>
    <col min="13571" max="13571" width="52.85546875" style="95" customWidth="1"/>
    <col min="13572" max="13572" width="13" style="95" customWidth="1"/>
    <col min="13573" max="13573" width="15.42578125" style="95" customWidth="1"/>
    <col min="13574" max="13574" width="16.7109375" style="95" customWidth="1"/>
    <col min="13575" max="13824" width="9.140625" style="95"/>
    <col min="13825" max="13825" width="30.7109375" style="95" customWidth="1"/>
    <col min="13826" max="13826" width="30.140625" style="95" customWidth="1"/>
    <col min="13827" max="13827" width="52.85546875" style="95" customWidth="1"/>
    <col min="13828" max="13828" width="13" style="95" customWidth="1"/>
    <col min="13829" max="13829" width="15.42578125" style="95" customWidth="1"/>
    <col min="13830" max="13830" width="16.7109375" style="95" customWidth="1"/>
    <col min="13831" max="14080" width="9.140625" style="95"/>
    <col min="14081" max="14081" width="30.7109375" style="95" customWidth="1"/>
    <col min="14082" max="14082" width="30.140625" style="95" customWidth="1"/>
    <col min="14083" max="14083" width="52.85546875" style="95" customWidth="1"/>
    <col min="14084" max="14084" width="13" style="95" customWidth="1"/>
    <col min="14085" max="14085" width="15.42578125" style="95" customWidth="1"/>
    <col min="14086" max="14086" width="16.7109375" style="95" customWidth="1"/>
    <col min="14087" max="14336" width="9.140625" style="95"/>
    <col min="14337" max="14337" width="30.7109375" style="95" customWidth="1"/>
    <col min="14338" max="14338" width="30.140625" style="95" customWidth="1"/>
    <col min="14339" max="14339" width="52.85546875" style="95" customWidth="1"/>
    <col min="14340" max="14340" width="13" style="95" customWidth="1"/>
    <col min="14341" max="14341" width="15.42578125" style="95" customWidth="1"/>
    <col min="14342" max="14342" width="16.7109375" style="95" customWidth="1"/>
    <col min="14343" max="14592" width="9.140625" style="95"/>
    <col min="14593" max="14593" width="30.7109375" style="95" customWidth="1"/>
    <col min="14594" max="14594" width="30.140625" style="95" customWidth="1"/>
    <col min="14595" max="14595" width="52.85546875" style="95" customWidth="1"/>
    <col min="14596" max="14596" width="13" style="95" customWidth="1"/>
    <col min="14597" max="14597" width="15.42578125" style="95" customWidth="1"/>
    <col min="14598" max="14598" width="16.7109375" style="95" customWidth="1"/>
    <col min="14599" max="14848" width="9.140625" style="95"/>
    <col min="14849" max="14849" width="30.7109375" style="95" customWidth="1"/>
    <col min="14850" max="14850" width="30.140625" style="95" customWidth="1"/>
    <col min="14851" max="14851" width="52.85546875" style="95" customWidth="1"/>
    <col min="14852" max="14852" width="13" style="95" customWidth="1"/>
    <col min="14853" max="14853" width="15.42578125" style="95" customWidth="1"/>
    <col min="14854" max="14854" width="16.7109375" style="95" customWidth="1"/>
    <col min="14855" max="15104" width="9.140625" style="95"/>
    <col min="15105" max="15105" width="30.7109375" style="95" customWidth="1"/>
    <col min="15106" max="15106" width="30.140625" style="95" customWidth="1"/>
    <col min="15107" max="15107" width="52.85546875" style="95" customWidth="1"/>
    <col min="15108" max="15108" width="13" style="95" customWidth="1"/>
    <col min="15109" max="15109" width="15.42578125" style="95" customWidth="1"/>
    <col min="15110" max="15110" width="16.7109375" style="95" customWidth="1"/>
    <col min="15111" max="15360" width="9.140625" style="95"/>
    <col min="15361" max="15361" width="30.7109375" style="95" customWidth="1"/>
    <col min="15362" max="15362" width="30.140625" style="95" customWidth="1"/>
    <col min="15363" max="15363" width="52.85546875" style="95" customWidth="1"/>
    <col min="15364" max="15364" width="13" style="95" customWidth="1"/>
    <col min="15365" max="15365" width="15.42578125" style="95" customWidth="1"/>
    <col min="15366" max="15366" width="16.7109375" style="95" customWidth="1"/>
    <col min="15367" max="15616" width="9.140625" style="95"/>
    <col min="15617" max="15617" width="30.7109375" style="95" customWidth="1"/>
    <col min="15618" max="15618" width="30.140625" style="95" customWidth="1"/>
    <col min="15619" max="15619" width="52.85546875" style="95" customWidth="1"/>
    <col min="15620" max="15620" width="13" style="95" customWidth="1"/>
    <col min="15621" max="15621" width="15.42578125" style="95" customWidth="1"/>
    <col min="15622" max="15622" width="16.7109375" style="95" customWidth="1"/>
    <col min="15623" max="15872" width="9.140625" style="95"/>
    <col min="15873" max="15873" width="30.7109375" style="95" customWidth="1"/>
    <col min="15874" max="15874" width="30.140625" style="95" customWidth="1"/>
    <col min="15875" max="15875" width="52.85546875" style="95" customWidth="1"/>
    <col min="15876" max="15876" width="13" style="95" customWidth="1"/>
    <col min="15877" max="15877" width="15.42578125" style="95" customWidth="1"/>
    <col min="15878" max="15878" width="16.7109375" style="95" customWidth="1"/>
    <col min="15879" max="16128" width="9.140625" style="95"/>
    <col min="16129" max="16129" width="30.7109375" style="95" customWidth="1"/>
    <col min="16130" max="16130" width="30.140625" style="95" customWidth="1"/>
    <col min="16131" max="16131" width="52.85546875" style="95" customWidth="1"/>
    <col min="16132" max="16132" width="13" style="95" customWidth="1"/>
    <col min="16133" max="16133" width="15.42578125" style="95" customWidth="1"/>
    <col min="16134" max="16134" width="16.7109375" style="95" customWidth="1"/>
    <col min="16135" max="16384" width="9.140625" style="95"/>
  </cols>
  <sheetData>
    <row r="1" spans="1:6" s="89" customFormat="1" ht="36" x14ac:dyDescent="0.2">
      <c r="A1" s="85" t="s">
        <v>299</v>
      </c>
      <c r="B1" s="85" t="s">
        <v>300</v>
      </c>
      <c r="C1" s="86" t="s">
        <v>301</v>
      </c>
      <c r="D1" s="86" t="s">
        <v>1</v>
      </c>
      <c r="E1" s="87" t="s">
        <v>2</v>
      </c>
      <c r="F1" s="88" t="s">
        <v>302</v>
      </c>
    </row>
    <row r="2" spans="1:6" ht="20.100000000000001" customHeight="1" x14ac:dyDescent="0.2">
      <c r="A2" s="90" t="s">
        <v>146</v>
      </c>
      <c r="B2" s="90" t="s">
        <v>303</v>
      </c>
      <c r="C2" s="91" t="s">
        <v>304</v>
      </c>
      <c r="D2" s="92" t="s">
        <v>305</v>
      </c>
      <c r="E2" s="93">
        <v>944</v>
      </c>
      <c r="F2" s="94" t="s">
        <v>306</v>
      </c>
    </row>
    <row r="3" spans="1:6" ht="24" x14ac:dyDescent="0.2">
      <c r="A3" s="90" t="s">
        <v>146</v>
      </c>
      <c r="B3" s="90" t="s">
        <v>303</v>
      </c>
      <c r="C3" s="91" t="s">
        <v>307</v>
      </c>
      <c r="D3" s="92" t="s">
        <v>305</v>
      </c>
      <c r="E3" s="93">
        <v>590</v>
      </c>
      <c r="F3" s="94" t="s">
        <v>306</v>
      </c>
    </row>
    <row r="4" spans="1:6" ht="36" x14ac:dyDescent="0.2">
      <c r="A4" s="96" t="s">
        <v>141</v>
      </c>
      <c r="B4" s="96" t="s">
        <v>308</v>
      </c>
      <c r="C4" s="96" t="s">
        <v>309</v>
      </c>
      <c r="D4" s="97" t="s">
        <v>305</v>
      </c>
      <c r="E4" s="98">
        <v>5000.5</v>
      </c>
      <c r="F4" s="99" t="s">
        <v>310</v>
      </c>
    </row>
    <row r="5" spans="1:6" ht="36" x14ac:dyDescent="0.2">
      <c r="A5" s="96" t="s">
        <v>141</v>
      </c>
      <c r="B5" s="96" t="s">
        <v>308</v>
      </c>
      <c r="C5" s="96" t="s">
        <v>311</v>
      </c>
      <c r="D5" s="97" t="s">
        <v>305</v>
      </c>
      <c r="E5" s="98">
        <v>10133.5</v>
      </c>
      <c r="F5" s="99" t="s">
        <v>310</v>
      </c>
    </row>
    <row r="6" spans="1:6" ht="36" x14ac:dyDescent="0.2">
      <c r="A6" s="96" t="s">
        <v>141</v>
      </c>
      <c r="B6" s="96" t="s">
        <v>308</v>
      </c>
      <c r="C6" s="96" t="s">
        <v>312</v>
      </c>
      <c r="D6" s="97" t="s">
        <v>305</v>
      </c>
      <c r="E6" s="98">
        <v>25488</v>
      </c>
      <c r="F6" s="99" t="s">
        <v>310</v>
      </c>
    </row>
    <row r="7" spans="1:6" ht="36" x14ac:dyDescent="0.2">
      <c r="A7" s="96" t="s">
        <v>141</v>
      </c>
      <c r="B7" s="96" t="s">
        <v>308</v>
      </c>
      <c r="C7" s="96" t="s">
        <v>313</v>
      </c>
      <c r="D7" s="97" t="s">
        <v>305</v>
      </c>
      <c r="E7" s="98">
        <v>61419</v>
      </c>
      <c r="F7" s="99" t="s">
        <v>310</v>
      </c>
    </row>
    <row r="8" spans="1:6" ht="21.95" customHeight="1" x14ac:dyDescent="0.2">
      <c r="A8" s="96" t="s">
        <v>141</v>
      </c>
      <c r="B8" s="96" t="s">
        <v>308</v>
      </c>
      <c r="C8" s="96" t="s">
        <v>314</v>
      </c>
      <c r="D8" s="97" t="s">
        <v>305</v>
      </c>
      <c r="E8" s="98">
        <v>33435.300000000003</v>
      </c>
      <c r="F8" s="99" t="s">
        <v>310</v>
      </c>
    </row>
    <row r="9" spans="1:6" ht="17.100000000000001" customHeight="1" x14ac:dyDescent="0.2">
      <c r="A9" s="96" t="s">
        <v>141</v>
      </c>
      <c r="B9" s="96" t="s">
        <v>308</v>
      </c>
      <c r="C9" s="96" t="s">
        <v>315</v>
      </c>
      <c r="D9" s="97" t="s">
        <v>305</v>
      </c>
      <c r="E9" s="98">
        <v>9410.5</v>
      </c>
      <c r="F9" s="99" t="s">
        <v>310</v>
      </c>
    </row>
    <row r="10" spans="1:6" ht="18.95" customHeight="1" x14ac:dyDescent="0.2">
      <c r="A10" s="96" t="s">
        <v>141</v>
      </c>
      <c r="B10" s="96" t="s">
        <v>308</v>
      </c>
      <c r="C10" s="96" t="s">
        <v>316</v>
      </c>
      <c r="D10" s="97" t="s">
        <v>305</v>
      </c>
      <c r="E10" s="98">
        <v>5929.5</v>
      </c>
      <c r="F10" s="99" t="s">
        <v>310</v>
      </c>
    </row>
    <row r="11" spans="1:6" ht="17.100000000000001" customHeight="1" x14ac:dyDescent="0.2">
      <c r="A11" s="96" t="s">
        <v>141</v>
      </c>
      <c r="B11" s="96" t="s">
        <v>308</v>
      </c>
      <c r="C11" s="96" t="s">
        <v>317</v>
      </c>
      <c r="D11" s="97" t="s">
        <v>305</v>
      </c>
      <c r="E11" s="98">
        <v>65844</v>
      </c>
      <c r="F11" s="99" t="s">
        <v>310</v>
      </c>
    </row>
    <row r="12" spans="1:6" ht="18" customHeight="1" x14ac:dyDescent="0.2">
      <c r="A12" s="96" t="s">
        <v>141</v>
      </c>
      <c r="B12" s="96" t="s">
        <v>308</v>
      </c>
      <c r="C12" s="96" t="s">
        <v>318</v>
      </c>
      <c r="D12" s="97" t="s">
        <v>305</v>
      </c>
      <c r="E12" s="98">
        <v>29393.8</v>
      </c>
      <c r="F12" s="99" t="s">
        <v>310</v>
      </c>
    </row>
    <row r="13" spans="1:6" ht="18" customHeight="1" x14ac:dyDescent="0.2">
      <c r="A13" s="96" t="s">
        <v>141</v>
      </c>
      <c r="B13" s="96" t="s">
        <v>308</v>
      </c>
      <c r="C13" s="96" t="s">
        <v>319</v>
      </c>
      <c r="D13" s="97" t="s">
        <v>305</v>
      </c>
      <c r="E13" s="98">
        <v>27193.1</v>
      </c>
      <c r="F13" s="99" t="s">
        <v>310</v>
      </c>
    </row>
    <row r="14" spans="1:6" ht="48" x14ac:dyDescent="0.2">
      <c r="A14" s="96" t="s">
        <v>141</v>
      </c>
      <c r="B14" s="96" t="s">
        <v>308</v>
      </c>
      <c r="C14" s="96" t="s">
        <v>320</v>
      </c>
      <c r="D14" s="97" t="s">
        <v>305</v>
      </c>
      <c r="E14" s="98">
        <v>50380.1</v>
      </c>
      <c r="F14" s="99" t="s">
        <v>310</v>
      </c>
    </row>
    <row r="15" spans="1:6" ht="48" x14ac:dyDescent="0.2">
      <c r="A15" s="96" t="s">
        <v>141</v>
      </c>
      <c r="B15" s="96" t="s">
        <v>308</v>
      </c>
      <c r="C15" s="96" t="s">
        <v>321</v>
      </c>
      <c r="D15" s="97" t="s">
        <v>305</v>
      </c>
      <c r="E15" s="98">
        <v>29323</v>
      </c>
      <c r="F15" s="99" t="s">
        <v>310</v>
      </c>
    </row>
    <row r="16" spans="1:6" ht="48" x14ac:dyDescent="0.2">
      <c r="A16" s="96" t="s">
        <v>141</v>
      </c>
      <c r="B16" s="96" t="s">
        <v>308</v>
      </c>
      <c r="C16" s="96" t="s">
        <v>322</v>
      </c>
      <c r="D16" s="97" t="s">
        <v>305</v>
      </c>
      <c r="E16" s="98">
        <v>32833.5</v>
      </c>
      <c r="F16" s="99" t="s">
        <v>310</v>
      </c>
    </row>
    <row r="17" spans="1:6" ht="48" x14ac:dyDescent="0.2">
      <c r="A17" s="96" t="s">
        <v>141</v>
      </c>
      <c r="B17" s="96" t="s">
        <v>308</v>
      </c>
      <c r="C17" s="96" t="s">
        <v>323</v>
      </c>
      <c r="D17" s="97" t="s">
        <v>305</v>
      </c>
      <c r="E17" s="98">
        <v>12537.5</v>
      </c>
      <c r="F17" s="99" t="s">
        <v>310</v>
      </c>
    </row>
    <row r="18" spans="1:6" ht="48" x14ac:dyDescent="0.2">
      <c r="A18" s="96" t="s">
        <v>141</v>
      </c>
      <c r="B18" s="96" t="s">
        <v>308</v>
      </c>
      <c r="C18" s="96" t="s">
        <v>324</v>
      </c>
      <c r="D18" s="97" t="s">
        <v>305</v>
      </c>
      <c r="E18" s="98">
        <v>12626</v>
      </c>
      <c r="F18" s="99" t="s">
        <v>310</v>
      </c>
    </row>
    <row r="19" spans="1:6" ht="48" x14ac:dyDescent="0.2">
      <c r="A19" s="96" t="s">
        <v>141</v>
      </c>
      <c r="B19" s="96" t="s">
        <v>308</v>
      </c>
      <c r="C19" s="96" t="s">
        <v>325</v>
      </c>
      <c r="D19" s="97" t="s">
        <v>305</v>
      </c>
      <c r="E19" s="98">
        <v>95892.7</v>
      </c>
      <c r="F19" s="99" t="s">
        <v>310</v>
      </c>
    </row>
    <row r="20" spans="1:6" ht="22.5" customHeight="1" x14ac:dyDescent="0.2">
      <c r="A20" s="96" t="s">
        <v>141</v>
      </c>
      <c r="B20" s="96" t="s">
        <v>308</v>
      </c>
      <c r="C20" s="96" t="s">
        <v>326</v>
      </c>
      <c r="D20" s="97" t="s">
        <v>305</v>
      </c>
      <c r="E20" s="98">
        <v>19706</v>
      </c>
      <c r="F20" s="99" t="s">
        <v>310</v>
      </c>
    </row>
    <row r="21" spans="1:6" ht="22.5" customHeight="1" x14ac:dyDescent="0.2">
      <c r="A21" s="96" t="s">
        <v>141</v>
      </c>
      <c r="B21" s="96" t="s">
        <v>308</v>
      </c>
      <c r="C21" s="96" t="s">
        <v>327</v>
      </c>
      <c r="D21" s="97" t="s">
        <v>305</v>
      </c>
      <c r="E21" s="98">
        <v>30975</v>
      </c>
      <c r="F21" s="99" t="s">
        <v>310</v>
      </c>
    </row>
    <row r="22" spans="1:6" ht="24" x14ac:dyDescent="0.2">
      <c r="A22" s="96" t="s">
        <v>141</v>
      </c>
      <c r="B22" s="96" t="s">
        <v>308</v>
      </c>
      <c r="C22" s="96" t="s">
        <v>328</v>
      </c>
      <c r="D22" s="97" t="s">
        <v>305</v>
      </c>
      <c r="E22" s="98">
        <v>15251.5</v>
      </c>
      <c r="F22" s="99" t="s">
        <v>310</v>
      </c>
    </row>
    <row r="23" spans="1:6" ht="24" x14ac:dyDescent="0.2">
      <c r="A23" s="96" t="s">
        <v>141</v>
      </c>
      <c r="B23" s="96" t="s">
        <v>308</v>
      </c>
      <c r="C23" s="96" t="s">
        <v>329</v>
      </c>
      <c r="D23" s="97" t="s">
        <v>305</v>
      </c>
      <c r="E23" s="98">
        <v>24225.4</v>
      </c>
      <c r="F23" s="99" t="s">
        <v>310</v>
      </c>
    </row>
    <row r="24" spans="1:6" ht="22.5" customHeight="1" x14ac:dyDescent="0.2">
      <c r="A24" s="100" t="s">
        <v>155</v>
      </c>
      <c r="B24" s="100" t="s">
        <v>330</v>
      </c>
      <c r="C24" s="101" t="s">
        <v>331</v>
      </c>
      <c r="D24" s="102" t="s">
        <v>332</v>
      </c>
      <c r="E24" s="103">
        <v>1003</v>
      </c>
      <c r="F24" s="104" t="s">
        <v>333</v>
      </c>
    </row>
    <row r="25" spans="1:6" x14ac:dyDescent="0.2">
      <c r="A25" s="100" t="s">
        <v>155</v>
      </c>
      <c r="B25" s="100" t="s">
        <v>330</v>
      </c>
      <c r="C25" s="101" t="s">
        <v>334</v>
      </c>
      <c r="D25" s="102" t="s">
        <v>332</v>
      </c>
      <c r="E25" s="103">
        <v>1003</v>
      </c>
      <c r="F25" s="104" t="s">
        <v>333</v>
      </c>
    </row>
    <row r="26" spans="1:6" ht="24" customHeight="1" x14ac:dyDescent="0.2">
      <c r="A26" s="100" t="s">
        <v>155</v>
      </c>
      <c r="B26" s="100" t="s">
        <v>330</v>
      </c>
      <c r="C26" s="101" t="s">
        <v>335</v>
      </c>
      <c r="D26" s="102" t="s">
        <v>332</v>
      </c>
      <c r="E26" s="103">
        <v>3009</v>
      </c>
      <c r="F26" s="104" t="s">
        <v>333</v>
      </c>
    </row>
    <row r="27" spans="1:6" x14ac:dyDescent="0.2">
      <c r="A27" s="100" t="s">
        <v>155</v>
      </c>
      <c r="B27" s="100" t="s">
        <v>330</v>
      </c>
      <c r="C27" s="101" t="s">
        <v>336</v>
      </c>
      <c r="D27" s="102" t="s">
        <v>332</v>
      </c>
      <c r="E27" s="103">
        <v>1882.1</v>
      </c>
      <c r="F27" s="104" t="s">
        <v>333</v>
      </c>
    </row>
    <row r="28" spans="1:6" x14ac:dyDescent="0.2">
      <c r="A28" s="100" t="s">
        <v>155</v>
      </c>
      <c r="B28" s="100" t="s">
        <v>330</v>
      </c>
      <c r="C28" s="101" t="s">
        <v>337</v>
      </c>
      <c r="D28" s="102" t="s">
        <v>305</v>
      </c>
      <c r="E28" s="103">
        <v>83.78</v>
      </c>
      <c r="F28" s="104" t="s">
        <v>333</v>
      </c>
    </row>
    <row r="29" spans="1:6" x14ac:dyDescent="0.2">
      <c r="A29" s="100" t="s">
        <v>155</v>
      </c>
      <c r="B29" s="100" t="s">
        <v>330</v>
      </c>
      <c r="C29" s="101" t="s">
        <v>338</v>
      </c>
      <c r="D29" s="102" t="s">
        <v>305</v>
      </c>
      <c r="E29" s="103">
        <v>192.34</v>
      </c>
      <c r="F29" s="104" t="s">
        <v>333</v>
      </c>
    </row>
    <row r="30" spans="1:6" x14ac:dyDescent="0.2">
      <c r="A30" s="100" t="s">
        <v>155</v>
      </c>
      <c r="B30" s="100" t="s">
        <v>330</v>
      </c>
      <c r="C30" s="101" t="s">
        <v>339</v>
      </c>
      <c r="D30" s="102" t="s">
        <v>305</v>
      </c>
      <c r="E30" s="103">
        <v>421.26</v>
      </c>
      <c r="F30" s="104" t="s">
        <v>333</v>
      </c>
    </row>
    <row r="31" spans="1:6" x14ac:dyDescent="0.2">
      <c r="A31" s="105" t="s">
        <v>340</v>
      </c>
      <c r="B31" s="105" t="s">
        <v>341</v>
      </c>
      <c r="C31" s="106" t="s">
        <v>342</v>
      </c>
      <c r="D31" s="107" t="s">
        <v>305</v>
      </c>
      <c r="E31" s="108">
        <v>6500</v>
      </c>
      <c r="F31" s="109" t="s">
        <v>343</v>
      </c>
    </row>
    <row r="32" spans="1:6" x14ac:dyDescent="0.2">
      <c r="A32" s="105" t="s">
        <v>340</v>
      </c>
      <c r="B32" s="105" t="s">
        <v>341</v>
      </c>
      <c r="C32" s="106" t="s">
        <v>344</v>
      </c>
      <c r="D32" s="107" t="s">
        <v>305</v>
      </c>
      <c r="E32" s="108">
        <v>7265.26</v>
      </c>
      <c r="F32" s="109" t="s">
        <v>343</v>
      </c>
    </row>
    <row r="33" spans="1:6" x14ac:dyDescent="0.2">
      <c r="A33" s="105" t="s">
        <v>340</v>
      </c>
      <c r="B33" s="105" t="s">
        <v>341</v>
      </c>
      <c r="C33" s="106" t="s">
        <v>345</v>
      </c>
      <c r="D33" s="107" t="s">
        <v>305</v>
      </c>
      <c r="E33" s="108">
        <v>4675.2539999999999</v>
      </c>
      <c r="F33" s="109" t="s">
        <v>343</v>
      </c>
    </row>
    <row r="34" spans="1:6" x14ac:dyDescent="0.2">
      <c r="A34" s="105" t="s">
        <v>340</v>
      </c>
      <c r="B34" s="105" t="s">
        <v>341</v>
      </c>
      <c r="C34" s="106" t="s">
        <v>346</v>
      </c>
      <c r="D34" s="107" t="s">
        <v>305</v>
      </c>
      <c r="E34" s="108">
        <v>16785.5</v>
      </c>
      <c r="F34" s="109" t="s">
        <v>343</v>
      </c>
    </row>
    <row r="35" spans="1:6" x14ac:dyDescent="0.2">
      <c r="A35" s="105" t="s">
        <v>340</v>
      </c>
      <c r="B35" s="105" t="s">
        <v>341</v>
      </c>
      <c r="C35" s="106" t="s">
        <v>347</v>
      </c>
      <c r="D35" s="107" t="s">
        <v>305</v>
      </c>
      <c r="E35" s="108">
        <v>15163</v>
      </c>
      <c r="F35" s="109" t="s">
        <v>343</v>
      </c>
    </row>
    <row r="36" spans="1:6" x14ac:dyDescent="0.2">
      <c r="A36" s="110" t="s">
        <v>198</v>
      </c>
      <c r="B36" s="110" t="s">
        <v>348</v>
      </c>
      <c r="C36" s="111" t="s">
        <v>349</v>
      </c>
      <c r="D36" s="112" t="s">
        <v>305</v>
      </c>
      <c r="E36" s="113">
        <v>2330.5</v>
      </c>
      <c r="F36" s="114" t="s">
        <v>350</v>
      </c>
    </row>
    <row r="37" spans="1:6" x14ac:dyDescent="0.2">
      <c r="A37" s="110" t="s">
        <v>198</v>
      </c>
      <c r="B37" s="110" t="s">
        <v>348</v>
      </c>
      <c r="C37" s="111" t="s">
        <v>351</v>
      </c>
      <c r="D37" s="112"/>
      <c r="E37" s="113">
        <v>1150</v>
      </c>
      <c r="F37" s="114" t="s">
        <v>350</v>
      </c>
    </row>
    <row r="38" spans="1:6" ht="24" x14ac:dyDescent="0.2">
      <c r="A38" s="110" t="s">
        <v>198</v>
      </c>
      <c r="B38" s="110" t="s">
        <v>348</v>
      </c>
      <c r="C38" s="111" t="s">
        <v>352</v>
      </c>
      <c r="D38" s="112" t="s">
        <v>305</v>
      </c>
      <c r="E38" s="113">
        <v>2330.5</v>
      </c>
      <c r="F38" s="114" t="s">
        <v>350</v>
      </c>
    </row>
    <row r="39" spans="1:6" ht="36" x14ac:dyDescent="0.2">
      <c r="A39" s="110" t="s">
        <v>198</v>
      </c>
      <c r="B39" s="110" t="s">
        <v>348</v>
      </c>
      <c r="C39" s="111" t="s">
        <v>353</v>
      </c>
      <c r="D39" s="112" t="s">
        <v>305</v>
      </c>
      <c r="E39" s="113">
        <v>3009</v>
      </c>
      <c r="F39" s="114" t="s">
        <v>350</v>
      </c>
    </row>
    <row r="40" spans="1:6" ht="36" x14ac:dyDescent="0.2">
      <c r="A40" s="110" t="s">
        <v>198</v>
      </c>
      <c r="B40" s="110" t="s">
        <v>348</v>
      </c>
      <c r="C40" s="111" t="s">
        <v>354</v>
      </c>
      <c r="D40" s="112" t="s">
        <v>305</v>
      </c>
      <c r="E40" s="113">
        <v>1150.5</v>
      </c>
      <c r="F40" s="114" t="s">
        <v>350</v>
      </c>
    </row>
    <row r="41" spans="1:6" ht="36" x14ac:dyDescent="0.2">
      <c r="A41" s="110" t="s">
        <v>198</v>
      </c>
      <c r="B41" s="110" t="s">
        <v>348</v>
      </c>
      <c r="C41" s="111" t="s">
        <v>355</v>
      </c>
      <c r="D41" s="112" t="s">
        <v>305</v>
      </c>
      <c r="E41" s="113">
        <v>1150.5</v>
      </c>
      <c r="F41" s="114" t="s">
        <v>350</v>
      </c>
    </row>
    <row r="42" spans="1:6" ht="24" x14ac:dyDescent="0.2">
      <c r="A42" s="110" t="s">
        <v>198</v>
      </c>
      <c r="B42" s="110" t="s">
        <v>348</v>
      </c>
      <c r="C42" s="111" t="s">
        <v>356</v>
      </c>
      <c r="D42" s="112" t="s">
        <v>305</v>
      </c>
      <c r="E42" s="113">
        <v>1947</v>
      </c>
      <c r="F42" s="114" t="s">
        <v>350</v>
      </c>
    </row>
    <row r="43" spans="1:6" ht="22.5" customHeight="1" x14ac:dyDescent="0.2">
      <c r="A43" s="110" t="s">
        <v>198</v>
      </c>
      <c r="B43" s="110" t="s">
        <v>348</v>
      </c>
      <c r="C43" s="111" t="s">
        <v>357</v>
      </c>
      <c r="D43" s="112" t="s">
        <v>305</v>
      </c>
      <c r="E43" s="113">
        <v>2212.5</v>
      </c>
      <c r="F43" s="114" t="s">
        <v>350</v>
      </c>
    </row>
    <row r="44" spans="1:6" ht="18.95" customHeight="1" x14ac:dyDescent="0.2">
      <c r="A44" s="115" t="s">
        <v>358</v>
      </c>
      <c r="B44" s="115" t="s">
        <v>359</v>
      </c>
      <c r="C44" s="116" t="s">
        <v>360</v>
      </c>
      <c r="D44" s="117" t="s">
        <v>305</v>
      </c>
      <c r="E44" s="118">
        <v>11210</v>
      </c>
      <c r="F44" s="119" t="s">
        <v>361</v>
      </c>
    </row>
    <row r="45" spans="1:6" ht="17.100000000000001" customHeight="1" x14ac:dyDescent="0.2">
      <c r="A45" s="115" t="s">
        <v>358</v>
      </c>
      <c r="B45" s="115" t="s">
        <v>359</v>
      </c>
      <c r="C45" s="116" t="s">
        <v>362</v>
      </c>
      <c r="D45" s="117" t="s">
        <v>305</v>
      </c>
      <c r="E45" s="118">
        <v>15692.82</v>
      </c>
      <c r="F45" s="119" t="s">
        <v>361</v>
      </c>
    </row>
    <row r="46" spans="1:6" x14ac:dyDescent="0.2">
      <c r="A46" s="115" t="s">
        <v>358</v>
      </c>
      <c r="B46" s="115" t="s">
        <v>359</v>
      </c>
      <c r="C46" s="116" t="s">
        <v>363</v>
      </c>
      <c r="D46" s="117" t="s">
        <v>305</v>
      </c>
      <c r="E46" s="118">
        <v>342200</v>
      </c>
      <c r="F46" s="119" t="s">
        <v>361</v>
      </c>
    </row>
    <row r="47" spans="1:6" ht="21" customHeight="1" x14ac:dyDescent="0.2">
      <c r="A47" s="115" t="s">
        <v>358</v>
      </c>
      <c r="B47" s="115" t="s">
        <v>359</v>
      </c>
      <c r="C47" s="116" t="s">
        <v>364</v>
      </c>
      <c r="D47" s="117" t="s">
        <v>305</v>
      </c>
      <c r="E47" s="118">
        <v>6254</v>
      </c>
      <c r="F47" s="119" t="s">
        <v>361</v>
      </c>
    </row>
    <row r="48" spans="1:6" ht="14.1" customHeight="1" x14ac:dyDescent="0.2">
      <c r="A48" s="115" t="s">
        <v>358</v>
      </c>
      <c r="B48" s="115" t="s">
        <v>359</v>
      </c>
      <c r="C48" s="116" t="s">
        <v>365</v>
      </c>
      <c r="D48" s="117" t="s">
        <v>305</v>
      </c>
      <c r="E48" s="118">
        <v>531000</v>
      </c>
      <c r="F48" s="119" t="s">
        <v>361</v>
      </c>
    </row>
    <row r="49" spans="1:6" ht="24" x14ac:dyDescent="0.2">
      <c r="A49" s="115" t="s">
        <v>358</v>
      </c>
      <c r="B49" s="115" t="s">
        <v>359</v>
      </c>
      <c r="C49" s="116" t="s">
        <v>366</v>
      </c>
      <c r="D49" s="117" t="s">
        <v>305</v>
      </c>
      <c r="E49" s="118">
        <v>49794.525000000001</v>
      </c>
      <c r="F49" s="119" t="s">
        <v>361</v>
      </c>
    </row>
    <row r="50" spans="1:6" x14ac:dyDescent="0.2">
      <c r="A50" s="115" t="s">
        <v>358</v>
      </c>
      <c r="B50" s="115" t="s">
        <v>359</v>
      </c>
      <c r="C50" s="116" t="s">
        <v>367</v>
      </c>
      <c r="D50" s="117" t="s">
        <v>305</v>
      </c>
      <c r="E50" s="118">
        <v>275000</v>
      </c>
      <c r="F50" s="119" t="s">
        <v>361</v>
      </c>
    </row>
    <row r="51" spans="1:6" ht="24" x14ac:dyDescent="0.2">
      <c r="A51" s="115" t="s">
        <v>358</v>
      </c>
      <c r="B51" s="115" t="s">
        <v>359</v>
      </c>
      <c r="C51" s="116" t="s">
        <v>368</v>
      </c>
      <c r="D51" s="117" t="s">
        <v>305</v>
      </c>
      <c r="E51" s="118">
        <v>8407.5</v>
      </c>
      <c r="F51" s="119" t="s">
        <v>361</v>
      </c>
    </row>
    <row r="52" spans="1:6" ht="15.95" customHeight="1" x14ac:dyDescent="0.2">
      <c r="A52" s="115" t="s">
        <v>358</v>
      </c>
      <c r="B52" s="115" t="s">
        <v>359</v>
      </c>
      <c r="C52" s="116" t="s">
        <v>369</v>
      </c>
      <c r="D52" s="117" t="s">
        <v>305</v>
      </c>
      <c r="E52" s="118">
        <v>96885.151100000003</v>
      </c>
      <c r="F52" s="119" t="s">
        <v>361</v>
      </c>
    </row>
    <row r="53" spans="1:6" ht="15" customHeight="1" x14ac:dyDescent="0.2">
      <c r="A53" s="115" t="s">
        <v>358</v>
      </c>
      <c r="B53" s="115" t="s">
        <v>359</v>
      </c>
      <c r="C53" s="116" t="s">
        <v>370</v>
      </c>
      <c r="D53" s="117" t="s">
        <v>305</v>
      </c>
      <c r="E53" s="118">
        <v>250160</v>
      </c>
      <c r="F53" s="119" t="s">
        <v>361</v>
      </c>
    </row>
    <row r="54" spans="1:6" ht="24" x14ac:dyDescent="0.2">
      <c r="A54" s="115" t="s">
        <v>358</v>
      </c>
      <c r="B54" s="115" t="s">
        <v>359</v>
      </c>
      <c r="C54" s="116" t="s">
        <v>371</v>
      </c>
      <c r="D54" s="117" t="s">
        <v>305</v>
      </c>
      <c r="E54" s="118">
        <v>2950</v>
      </c>
      <c r="F54" s="119" t="s">
        <v>361</v>
      </c>
    </row>
    <row r="55" spans="1:6" ht="14.1" customHeight="1" x14ac:dyDescent="0.2">
      <c r="A55" s="115" t="s">
        <v>358</v>
      </c>
      <c r="B55" s="115" t="s">
        <v>359</v>
      </c>
      <c r="C55" s="116" t="s">
        <v>372</v>
      </c>
      <c r="D55" s="117" t="s">
        <v>305</v>
      </c>
      <c r="E55" s="118">
        <v>226560</v>
      </c>
      <c r="F55" s="119" t="s">
        <v>361</v>
      </c>
    </row>
    <row r="56" spans="1:6" ht="30.75" customHeight="1" x14ac:dyDescent="0.2">
      <c r="A56" s="115" t="s">
        <v>358</v>
      </c>
      <c r="B56" s="115" t="s">
        <v>359</v>
      </c>
      <c r="C56" s="116" t="s">
        <v>373</v>
      </c>
      <c r="D56" s="117" t="s">
        <v>305</v>
      </c>
      <c r="E56" s="118">
        <v>501500</v>
      </c>
      <c r="F56" s="119" t="s">
        <v>361</v>
      </c>
    </row>
    <row r="57" spans="1:6" ht="15" customHeight="1" x14ac:dyDescent="0.2">
      <c r="A57" s="115" t="s">
        <v>358</v>
      </c>
      <c r="B57" s="115" t="s">
        <v>359</v>
      </c>
      <c r="C57" s="116" t="s">
        <v>374</v>
      </c>
      <c r="D57" s="117" t="s">
        <v>305</v>
      </c>
      <c r="E57" s="118">
        <v>41300</v>
      </c>
      <c r="F57" s="119" t="s">
        <v>361</v>
      </c>
    </row>
    <row r="58" spans="1:6" ht="24" customHeight="1" x14ac:dyDescent="0.2">
      <c r="A58" s="115" t="s">
        <v>358</v>
      </c>
      <c r="B58" s="115" t="s">
        <v>359</v>
      </c>
      <c r="C58" s="116" t="s">
        <v>375</v>
      </c>
      <c r="D58" s="117" t="s">
        <v>305</v>
      </c>
      <c r="E58" s="118">
        <v>49560</v>
      </c>
      <c r="F58" s="119" t="s">
        <v>361</v>
      </c>
    </row>
    <row r="59" spans="1:6" ht="14.1" customHeight="1" x14ac:dyDescent="0.2">
      <c r="A59" s="115" t="s">
        <v>358</v>
      </c>
      <c r="B59" s="115" t="s">
        <v>359</v>
      </c>
      <c r="C59" s="116" t="s">
        <v>376</v>
      </c>
      <c r="D59" s="117" t="s">
        <v>305</v>
      </c>
      <c r="E59" s="118">
        <v>188800</v>
      </c>
      <c r="F59" s="119" t="s">
        <v>361</v>
      </c>
    </row>
    <row r="60" spans="1:6" ht="15" customHeight="1" x14ac:dyDescent="0.2">
      <c r="A60" s="115" t="s">
        <v>358</v>
      </c>
      <c r="B60" s="115" t="s">
        <v>359</v>
      </c>
      <c r="C60" s="116" t="s">
        <v>377</v>
      </c>
      <c r="D60" s="117" t="s">
        <v>305</v>
      </c>
      <c r="E60" s="118">
        <v>27140</v>
      </c>
      <c r="F60" s="119" t="s">
        <v>361</v>
      </c>
    </row>
    <row r="61" spans="1:6" ht="15.95" customHeight="1" x14ac:dyDescent="0.2">
      <c r="A61" s="115" t="s">
        <v>358</v>
      </c>
      <c r="B61" s="115" t="s">
        <v>359</v>
      </c>
      <c r="C61" s="116" t="s">
        <v>378</v>
      </c>
      <c r="D61" s="117" t="s">
        <v>305</v>
      </c>
      <c r="E61" s="118">
        <v>49219.1806</v>
      </c>
      <c r="F61" s="119" t="s">
        <v>361</v>
      </c>
    </row>
    <row r="62" spans="1:6" ht="18.95" customHeight="1" x14ac:dyDescent="0.2">
      <c r="A62" s="115" t="s">
        <v>358</v>
      </c>
      <c r="B62" s="115" t="s">
        <v>359</v>
      </c>
      <c r="C62" s="116" t="s">
        <v>379</v>
      </c>
      <c r="D62" s="117" t="s">
        <v>305</v>
      </c>
      <c r="E62" s="118">
        <v>26137.0707</v>
      </c>
      <c r="F62" s="119" t="s">
        <v>361</v>
      </c>
    </row>
    <row r="63" spans="1:6" ht="20.100000000000001" customHeight="1" x14ac:dyDescent="0.2">
      <c r="A63" s="115" t="s">
        <v>358</v>
      </c>
      <c r="B63" s="115" t="s">
        <v>359</v>
      </c>
      <c r="C63" s="116" t="s">
        <v>380</v>
      </c>
      <c r="D63" s="117" t="s">
        <v>305</v>
      </c>
      <c r="E63" s="118">
        <v>105563.74400000001</v>
      </c>
      <c r="F63" s="119" t="s">
        <v>361</v>
      </c>
    </row>
    <row r="64" spans="1:6" ht="18.95" customHeight="1" x14ac:dyDescent="0.2">
      <c r="A64" s="115" t="s">
        <v>358</v>
      </c>
      <c r="B64" s="115" t="s">
        <v>359</v>
      </c>
      <c r="C64" s="116" t="s">
        <v>381</v>
      </c>
      <c r="D64" s="117" t="s">
        <v>305</v>
      </c>
      <c r="E64" s="118">
        <v>6490</v>
      </c>
      <c r="F64" s="119" t="s">
        <v>361</v>
      </c>
    </row>
    <row r="65" spans="1:6" ht="15" customHeight="1" x14ac:dyDescent="0.2">
      <c r="A65" s="115" t="s">
        <v>358</v>
      </c>
      <c r="B65" s="115" t="s">
        <v>359</v>
      </c>
      <c r="C65" s="116" t="s">
        <v>382</v>
      </c>
      <c r="D65" s="117" t="s">
        <v>305</v>
      </c>
      <c r="E65" s="118">
        <v>30335.3338</v>
      </c>
      <c r="F65" s="119" t="s">
        <v>361</v>
      </c>
    </row>
    <row r="66" spans="1:6" ht="24" x14ac:dyDescent="0.2">
      <c r="A66" s="115" t="s">
        <v>358</v>
      </c>
      <c r="B66" s="115" t="s">
        <v>359</v>
      </c>
      <c r="C66" s="116" t="s">
        <v>383</v>
      </c>
      <c r="D66" s="117" t="s">
        <v>305</v>
      </c>
      <c r="E66" s="118">
        <v>72981.654699999999</v>
      </c>
      <c r="F66" s="119" t="s">
        <v>361</v>
      </c>
    </row>
    <row r="67" spans="1:6" x14ac:dyDescent="0.2">
      <c r="A67" s="115" t="s">
        <v>358</v>
      </c>
      <c r="B67" s="115" t="s">
        <v>359</v>
      </c>
      <c r="C67" s="116" t="s">
        <v>384</v>
      </c>
      <c r="D67" s="117" t="s">
        <v>305</v>
      </c>
      <c r="E67" s="118">
        <v>172048.60250000001</v>
      </c>
      <c r="F67" s="119" t="s">
        <v>361</v>
      </c>
    </row>
    <row r="68" spans="1:6" x14ac:dyDescent="0.2">
      <c r="A68" s="115" t="s">
        <v>358</v>
      </c>
      <c r="B68" s="115" t="s">
        <v>359</v>
      </c>
      <c r="C68" s="116" t="s">
        <v>385</v>
      </c>
      <c r="D68" s="117" t="s">
        <v>305</v>
      </c>
      <c r="E68" s="118">
        <v>104465.4</v>
      </c>
      <c r="F68" s="119" t="s">
        <v>361</v>
      </c>
    </row>
    <row r="69" spans="1:6" x14ac:dyDescent="0.2">
      <c r="A69" s="115" t="s">
        <v>358</v>
      </c>
      <c r="B69" s="115" t="s">
        <v>359</v>
      </c>
      <c r="C69" s="116" t="s">
        <v>386</v>
      </c>
      <c r="D69" s="117" t="s">
        <v>305</v>
      </c>
      <c r="E69" s="118">
        <v>8314.2916999999998</v>
      </c>
      <c r="F69" s="119" t="s">
        <v>361</v>
      </c>
    </row>
    <row r="70" spans="1:6" x14ac:dyDescent="0.2">
      <c r="A70" s="115" t="s">
        <v>358</v>
      </c>
      <c r="B70" s="115" t="s">
        <v>359</v>
      </c>
      <c r="C70" s="116" t="s">
        <v>387</v>
      </c>
      <c r="D70" s="117" t="s">
        <v>305</v>
      </c>
      <c r="E70" s="118">
        <v>198806.39999999999</v>
      </c>
      <c r="F70" s="119" t="s">
        <v>361</v>
      </c>
    </row>
    <row r="71" spans="1:6" x14ac:dyDescent="0.2">
      <c r="A71" s="115" t="s">
        <v>358</v>
      </c>
      <c r="B71" s="115" t="s">
        <v>359</v>
      </c>
      <c r="C71" s="116" t="s">
        <v>388</v>
      </c>
      <c r="D71" s="117" t="s">
        <v>305</v>
      </c>
      <c r="E71" s="118">
        <v>11313.84</v>
      </c>
      <c r="F71" s="119" t="s">
        <v>361</v>
      </c>
    </row>
    <row r="72" spans="1:6" x14ac:dyDescent="0.2">
      <c r="A72" s="115" t="s">
        <v>358</v>
      </c>
      <c r="B72" s="115" t="s">
        <v>359</v>
      </c>
      <c r="C72" s="116" t="s">
        <v>389</v>
      </c>
      <c r="D72" s="117" t="s">
        <v>305</v>
      </c>
      <c r="E72" s="118">
        <v>469017.40850000002</v>
      </c>
      <c r="F72" s="119" t="s">
        <v>361</v>
      </c>
    </row>
    <row r="73" spans="1:6" ht="24" x14ac:dyDescent="0.2">
      <c r="A73" s="115" t="s">
        <v>358</v>
      </c>
      <c r="B73" s="115" t="s">
        <v>359</v>
      </c>
      <c r="C73" s="116" t="s">
        <v>390</v>
      </c>
      <c r="D73" s="117" t="s">
        <v>305</v>
      </c>
      <c r="E73" s="118">
        <v>4501.7</v>
      </c>
      <c r="F73" s="119" t="s">
        <v>361</v>
      </c>
    </row>
    <row r="74" spans="1:6" x14ac:dyDescent="0.2">
      <c r="A74" s="115" t="s">
        <v>358</v>
      </c>
      <c r="B74" s="115" t="s">
        <v>359</v>
      </c>
      <c r="C74" s="116" t="s">
        <v>391</v>
      </c>
      <c r="D74" s="117" t="s">
        <v>305</v>
      </c>
      <c r="E74" s="118">
        <v>161582.93400000001</v>
      </c>
      <c r="F74" s="119" t="s">
        <v>361</v>
      </c>
    </row>
    <row r="75" spans="1:6" ht="24" x14ac:dyDescent="0.2">
      <c r="A75" s="115" t="s">
        <v>358</v>
      </c>
      <c r="B75" s="115" t="s">
        <v>359</v>
      </c>
      <c r="C75" s="116" t="s">
        <v>392</v>
      </c>
      <c r="D75" s="117" t="s">
        <v>305</v>
      </c>
      <c r="E75" s="118">
        <v>344224.6911</v>
      </c>
      <c r="F75" s="119" t="s">
        <v>361</v>
      </c>
    </row>
    <row r="76" spans="1:6" x14ac:dyDescent="0.2">
      <c r="A76" s="115" t="s">
        <v>358</v>
      </c>
      <c r="B76" s="115" t="s">
        <v>359</v>
      </c>
      <c r="C76" s="116" t="s">
        <v>393</v>
      </c>
      <c r="D76" s="117" t="s">
        <v>305</v>
      </c>
      <c r="E76" s="118">
        <v>24151.661800000002</v>
      </c>
      <c r="F76" s="119" t="s">
        <v>361</v>
      </c>
    </row>
    <row r="77" spans="1:6" x14ac:dyDescent="0.2">
      <c r="A77" s="115" t="s">
        <v>358</v>
      </c>
      <c r="B77" s="115" t="s">
        <v>359</v>
      </c>
      <c r="C77" s="116" t="s">
        <v>394</v>
      </c>
      <c r="D77" s="117" t="s">
        <v>305</v>
      </c>
      <c r="E77" s="118">
        <v>12836.04</v>
      </c>
      <c r="F77" s="119" t="s">
        <v>361</v>
      </c>
    </row>
    <row r="78" spans="1:6" ht="24" x14ac:dyDescent="0.2">
      <c r="A78" s="115" t="s">
        <v>358</v>
      </c>
      <c r="B78" s="115" t="s">
        <v>359</v>
      </c>
      <c r="C78" s="116" t="s">
        <v>395</v>
      </c>
      <c r="D78" s="117" t="s">
        <v>305</v>
      </c>
      <c r="E78" s="118">
        <v>45994.842499999999</v>
      </c>
      <c r="F78" s="119" t="s">
        <v>361</v>
      </c>
    </row>
    <row r="79" spans="1:6" x14ac:dyDescent="0.2">
      <c r="A79" s="115" t="s">
        <v>358</v>
      </c>
      <c r="B79" s="115" t="s">
        <v>359</v>
      </c>
      <c r="C79" s="116" t="s">
        <v>396</v>
      </c>
      <c r="D79" s="117" t="s">
        <v>305</v>
      </c>
      <c r="E79" s="118">
        <v>111029.4216</v>
      </c>
      <c r="F79" s="119" t="s">
        <v>361</v>
      </c>
    </row>
    <row r="80" spans="1:6" x14ac:dyDescent="0.2">
      <c r="A80" s="115" t="s">
        <v>358</v>
      </c>
      <c r="B80" s="115" t="s">
        <v>359</v>
      </c>
      <c r="C80" s="116" t="s">
        <v>397</v>
      </c>
      <c r="D80" s="117" t="s">
        <v>305</v>
      </c>
      <c r="E80" s="118">
        <v>1770</v>
      </c>
      <c r="F80" s="119" t="s">
        <v>361</v>
      </c>
    </row>
    <row r="81" spans="1:6" ht="24" x14ac:dyDescent="0.2">
      <c r="A81" s="115" t="s">
        <v>358</v>
      </c>
      <c r="B81" s="115" t="s">
        <v>359</v>
      </c>
      <c r="C81" s="116" t="s">
        <v>398</v>
      </c>
      <c r="D81" s="117" t="s">
        <v>305</v>
      </c>
      <c r="E81" s="118">
        <v>4524.9931999999999</v>
      </c>
      <c r="F81" s="119" t="s">
        <v>361</v>
      </c>
    </row>
    <row r="82" spans="1:6" ht="18.75" customHeight="1" x14ac:dyDescent="0.2">
      <c r="A82" s="115" t="s">
        <v>358</v>
      </c>
      <c r="B82" s="115" t="s">
        <v>359</v>
      </c>
      <c r="C82" s="116" t="s">
        <v>399</v>
      </c>
      <c r="D82" s="117" t="s">
        <v>305</v>
      </c>
      <c r="E82" s="118">
        <v>3299.87</v>
      </c>
      <c r="F82" s="119" t="s">
        <v>361</v>
      </c>
    </row>
    <row r="83" spans="1:6" ht="20.25" customHeight="1" x14ac:dyDescent="0.2">
      <c r="A83" s="115" t="s">
        <v>358</v>
      </c>
      <c r="B83" s="115" t="s">
        <v>359</v>
      </c>
      <c r="C83" s="116" t="s">
        <v>400</v>
      </c>
      <c r="D83" s="117" t="s">
        <v>305</v>
      </c>
      <c r="E83" s="118">
        <v>4242.6899999999996</v>
      </c>
      <c r="F83" s="119" t="s">
        <v>361</v>
      </c>
    </row>
    <row r="84" spans="1:6" ht="21.95" customHeight="1" x14ac:dyDescent="0.2">
      <c r="A84" s="115" t="s">
        <v>358</v>
      </c>
      <c r="B84" s="115" t="s">
        <v>359</v>
      </c>
      <c r="C84" s="116" t="s">
        <v>401</v>
      </c>
      <c r="D84" s="117" t="s">
        <v>305</v>
      </c>
      <c r="E84" s="118">
        <v>11859.991</v>
      </c>
      <c r="F84" s="119" t="s">
        <v>361</v>
      </c>
    </row>
    <row r="85" spans="1:6" ht="18" customHeight="1" x14ac:dyDescent="0.2">
      <c r="A85" s="115" t="s">
        <v>358</v>
      </c>
      <c r="B85" s="115" t="s">
        <v>359</v>
      </c>
      <c r="C85" s="116" t="s">
        <v>402</v>
      </c>
      <c r="D85" s="117" t="s">
        <v>305</v>
      </c>
      <c r="E85" s="118">
        <v>1479.9914000000001</v>
      </c>
      <c r="F85" s="119" t="s">
        <v>361</v>
      </c>
    </row>
    <row r="86" spans="1:6" ht="24" x14ac:dyDescent="0.2">
      <c r="A86" s="115" t="s">
        <v>358</v>
      </c>
      <c r="B86" s="115" t="s">
        <v>359</v>
      </c>
      <c r="C86" s="116" t="s">
        <v>403</v>
      </c>
      <c r="D86" s="117" t="s">
        <v>305</v>
      </c>
      <c r="E86" s="118">
        <v>1999.9938</v>
      </c>
      <c r="F86" s="119" t="s">
        <v>361</v>
      </c>
    </row>
    <row r="87" spans="1:6" ht="24" x14ac:dyDescent="0.2">
      <c r="A87" s="115" t="s">
        <v>358</v>
      </c>
      <c r="B87" s="115" t="s">
        <v>359</v>
      </c>
      <c r="C87" s="116" t="s">
        <v>404</v>
      </c>
      <c r="D87" s="117" t="s">
        <v>305</v>
      </c>
      <c r="E87" s="118">
        <v>6938.4</v>
      </c>
      <c r="F87" s="119" t="s">
        <v>361</v>
      </c>
    </row>
    <row r="88" spans="1:6" x14ac:dyDescent="0.2">
      <c r="A88" s="115" t="s">
        <v>358</v>
      </c>
      <c r="B88" s="115" t="s">
        <v>359</v>
      </c>
      <c r="C88" s="116" t="s">
        <v>405</v>
      </c>
      <c r="D88" s="117" t="s">
        <v>305</v>
      </c>
      <c r="E88" s="118">
        <v>938.18259999999998</v>
      </c>
      <c r="F88" s="119" t="s">
        <v>361</v>
      </c>
    </row>
    <row r="89" spans="1:6" x14ac:dyDescent="0.2">
      <c r="A89" s="115" t="s">
        <v>358</v>
      </c>
      <c r="B89" s="115" t="s">
        <v>359</v>
      </c>
      <c r="C89" s="116" t="s">
        <v>406</v>
      </c>
      <c r="D89" s="117" t="s">
        <v>305</v>
      </c>
      <c r="E89" s="118">
        <v>3519.94</v>
      </c>
      <c r="F89" s="119" t="s">
        <v>361</v>
      </c>
    </row>
    <row r="90" spans="1:6" ht="20.100000000000001" customHeight="1" x14ac:dyDescent="0.2">
      <c r="A90" s="115" t="s">
        <v>358</v>
      </c>
      <c r="B90" s="115" t="s">
        <v>359</v>
      </c>
      <c r="C90" s="116" t="s">
        <v>407</v>
      </c>
      <c r="D90" s="117" t="s">
        <v>305</v>
      </c>
      <c r="E90" s="118">
        <v>9</v>
      </c>
      <c r="F90" s="119" t="s">
        <v>361</v>
      </c>
    </row>
    <row r="91" spans="1:6" ht="20.100000000000001" customHeight="1" x14ac:dyDescent="0.2">
      <c r="A91" s="115" t="s">
        <v>358</v>
      </c>
      <c r="B91" s="115" t="s">
        <v>359</v>
      </c>
      <c r="C91" s="116" t="s">
        <v>408</v>
      </c>
      <c r="D91" s="117" t="s">
        <v>305</v>
      </c>
      <c r="E91" s="118">
        <v>63229.120000000003</v>
      </c>
      <c r="F91" s="119" t="s">
        <v>361</v>
      </c>
    </row>
    <row r="92" spans="1:6" ht="24.75" customHeight="1" x14ac:dyDescent="0.2">
      <c r="A92" s="115" t="s">
        <v>358</v>
      </c>
      <c r="B92" s="115" t="s">
        <v>359</v>
      </c>
      <c r="C92" s="116" t="s">
        <v>409</v>
      </c>
      <c r="D92" s="117" t="s">
        <v>305</v>
      </c>
      <c r="E92" s="118">
        <v>475540</v>
      </c>
      <c r="F92" s="119" t="s">
        <v>361</v>
      </c>
    </row>
    <row r="93" spans="1:6" x14ac:dyDescent="0.2">
      <c r="A93" s="115" t="s">
        <v>358</v>
      </c>
      <c r="B93" s="115" t="s">
        <v>359</v>
      </c>
      <c r="C93" s="116" t="s">
        <v>410</v>
      </c>
      <c r="D93" s="117" t="s">
        <v>305</v>
      </c>
      <c r="E93" s="118">
        <v>490481.16</v>
      </c>
      <c r="F93" s="119" t="s">
        <v>361</v>
      </c>
    </row>
    <row r="94" spans="1:6" ht="24" x14ac:dyDescent="0.2">
      <c r="A94" s="115" t="s">
        <v>358</v>
      </c>
      <c r="B94" s="115" t="s">
        <v>359</v>
      </c>
      <c r="C94" s="116" t="s">
        <v>411</v>
      </c>
      <c r="D94" s="117" t="s">
        <v>305</v>
      </c>
      <c r="E94" s="118">
        <v>74340</v>
      </c>
      <c r="F94" s="119" t="s">
        <v>361</v>
      </c>
    </row>
    <row r="95" spans="1:6" ht="15" customHeight="1" x14ac:dyDescent="0.2">
      <c r="A95" s="115" t="s">
        <v>358</v>
      </c>
      <c r="B95" s="115" t="s">
        <v>359</v>
      </c>
      <c r="C95" s="116" t="s">
        <v>412</v>
      </c>
      <c r="D95" s="117" t="s">
        <v>305</v>
      </c>
      <c r="E95" s="118">
        <v>40101.792600000001</v>
      </c>
      <c r="F95" s="119" t="s">
        <v>361</v>
      </c>
    </row>
    <row r="96" spans="1:6" ht="14.1" customHeight="1" x14ac:dyDescent="0.2">
      <c r="A96" s="115" t="s">
        <v>358</v>
      </c>
      <c r="B96" s="115" t="s">
        <v>359</v>
      </c>
      <c r="C96" s="116" t="s">
        <v>413</v>
      </c>
      <c r="D96" s="117" t="s">
        <v>305</v>
      </c>
      <c r="E96" s="118">
        <v>386697.033</v>
      </c>
      <c r="F96" s="119" t="s">
        <v>361</v>
      </c>
    </row>
    <row r="97" spans="1:6" x14ac:dyDescent="0.2">
      <c r="A97" s="115" t="s">
        <v>358</v>
      </c>
      <c r="B97" s="115" t="s">
        <v>359</v>
      </c>
      <c r="C97" s="116" t="s">
        <v>414</v>
      </c>
      <c r="D97" s="117" t="s">
        <v>305</v>
      </c>
      <c r="E97" s="118">
        <v>142177.25599999999</v>
      </c>
      <c r="F97" s="119" t="s">
        <v>361</v>
      </c>
    </row>
    <row r="98" spans="1:6" x14ac:dyDescent="0.2">
      <c r="A98" s="115" t="s">
        <v>358</v>
      </c>
      <c r="B98" s="115" t="s">
        <v>359</v>
      </c>
      <c r="C98" s="116" t="s">
        <v>415</v>
      </c>
      <c r="D98" s="117" t="s">
        <v>305</v>
      </c>
      <c r="E98" s="118">
        <v>26868.6</v>
      </c>
      <c r="F98" s="119" t="s">
        <v>361</v>
      </c>
    </row>
    <row r="99" spans="1:6" ht="24" x14ac:dyDescent="0.2">
      <c r="A99" s="115" t="s">
        <v>358</v>
      </c>
      <c r="B99" s="115" t="s">
        <v>359</v>
      </c>
      <c r="C99" s="116" t="s">
        <v>416</v>
      </c>
      <c r="D99" s="117" t="s">
        <v>305</v>
      </c>
      <c r="E99" s="118">
        <v>1897493.1</v>
      </c>
      <c r="F99" s="119" t="s">
        <v>361</v>
      </c>
    </row>
    <row r="100" spans="1:6" x14ac:dyDescent="0.2">
      <c r="A100" s="115" t="s">
        <v>358</v>
      </c>
      <c r="B100" s="115" t="s">
        <v>359</v>
      </c>
      <c r="C100" s="116" t="s">
        <v>417</v>
      </c>
      <c r="D100" s="117" t="s">
        <v>305</v>
      </c>
      <c r="E100" s="118">
        <v>232041.1</v>
      </c>
      <c r="F100" s="119" t="s">
        <v>361</v>
      </c>
    </row>
    <row r="101" spans="1:6" ht="24" x14ac:dyDescent="0.2">
      <c r="A101" s="115" t="s">
        <v>358</v>
      </c>
      <c r="B101" s="115" t="s">
        <v>359</v>
      </c>
      <c r="C101" s="116" t="s">
        <v>418</v>
      </c>
      <c r="D101" s="117" t="s">
        <v>305</v>
      </c>
      <c r="E101" s="118">
        <v>34703.800000000003</v>
      </c>
      <c r="F101" s="119" t="s">
        <v>361</v>
      </c>
    </row>
    <row r="102" spans="1:6" ht="24" x14ac:dyDescent="0.2">
      <c r="A102" s="115" t="s">
        <v>358</v>
      </c>
      <c r="B102" s="115" t="s">
        <v>359</v>
      </c>
      <c r="C102" s="116" t="s">
        <v>419</v>
      </c>
      <c r="D102" s="117" t="s">
        <v>305</v>
      </c>
      <c r="E102" s="118">
        <v>8903.1</v>
      </c>
      <c r="F102" s="119" t="s">
        <v>361</v>
      </c>
    </row>
    <row r="103" spans="1:6" ht="15.95" customHeight="1" x14ac:dyDescent="0.2">
      <c r="A103" s="115" t="s">
        <v>358</v>
      </c>
      <c r="B103" s="115" t="s">
        <v>359</v>
      </c>
      <c r="C103" s="116" t="s">
        <v>420</v>
      </c>
      <c r="D103" s="117" t="s">
        <v>305</v>
      </c>
      <c r="E103" s="118">
        <v>130316.25</v>
      </c>
      <c r="F103" s="116" t="s">
        <v>361</v>
      </c>
    </row>
    <row r="104" spans="1:6" x14ac:dyDescent="0.2">
      <c r="A104" s="115" t="s">
        <v>358</v>
      </c>
      <c r="B104" s="115" t="s">
        <v>359</v>
      </c>
      <c r="C104" s="116" t="s">
        <v>421</v>
      </c>
      <c r="D104" s="117" t="s">
        <v>305</v>
      </c>
      <c r="E104" s="118">
        <v>22139.75</v>
      </c>
      <c r="F104" s="119" t="s">
        <v>361</v>
      </c>
    </row>
    <row r="105" spans="1:6" ht="24" x14ac:dyDescent="0.2">
      <c r="A105" s="115" t="s">
        <v>358</v>
      </c>
      <c r="B105" s="115" t="s">
        <v>359</v>
      </c>
      <c r="C105" s="116" t="s">
        <v>422</v>
      </c>
      <c r="D105" s="117" t="s">
        <v>305</v>
      </c>
      <c r="E105" s="118">
        <v>62932.232000000004</v>
      </c>
      <c r="F105" s="119" t="s">
        <v>361</v>
      </c>
    </row>
    <row r="106" spans="1:6" ht="24" x14ac:dyDescent="0.2">
      <c r="A106" s="115" t="s">
        <v>358</v>
      </c>
      <c r="B106" s="115" t="s">
        <v>359</v>
      </c>
      <c r="C106" s="116" t="s">
        <v>423</v>
      </c>
      <c r="D106" s="117" t="s">
        <v>305</v>
      </c>
      <c r="E106" s="118">
        <v>62932.232199999999</v>
      </c>
      <c r="F106" s="119" t="s">
        <v>361</v>
      </c>
    </row>
    <row r="107" spans="1:6" ht="24" x14ac:dyDescent="0.2">
      <c r="A107" s="115" t="s">
        <v>358</v>
      </c>
      <c r="B107" s="115" t="s">
        <v>359</v>
      </c>
      <c r="C107" s="116" t="s">
        <v>424</v>
      </c>
      <c r="D107" s="117" t="s">
        <v>305</v>
      </c>
      <c r="E107" s="118">
        <v>57230</v>
      </c>
      <c r="F107" s="119" t="s">
        <v>361</v>
      </c>
    </row>
    <row r="108" spans="1:6" x14ac:dyDescent="0.2">
      <c r="A108" s="115" t="s">
        <v>358</v>
      </c>
      <c r="B108" s="115" t="s">
        <v>359</v>
      </c>
      <c r="C108" s="116" t="s">
        <v>425</v>
      </c>
      <c r="D108" s="117" t="s">
        <v>305</v>
      </c>
      <c r="E108" s="118">
        <v>2549.9917</v>
      </c>
      <c r="F108" s="119" t="s">
        <v>361</v>
      </c>
    </row>
    <row r="109" spans="1:6" x14ac:dyDescent="0.2">
      <c r="A109" s="115" t="s">
        <v>358</v>
      </c>
      <c r="B109" s="115" t="s">
        <v>359</v>
      </c>
      <c r="C109" s="116" t="s">
        <v>426</v>
      </c>
      <c r="D109" s="117" t="s">
        <v>305</v>
      </c>
      <c r="E109" s="118">
        <v>13999.992</v>
      </c>
      <c r="F109" s="119" t="s">
        <v>361</v>
      </c>
    </row>
    <row r="110" spans="1:6" x14ac:dyDescent="0.2">
      <c r="A110" s="115" t="s">
        <v>358</v>
      </c>
      <c r="B110" s="115" t="s">
        <v>359</v>
      </c>
      <c r="C110" s="116" t="s">
        <v>427</v>
      </c>
      <c r="D110" s="117" t="s">
        <v>305</v>
      </c>
      <c r="E110" s="118">
        <v>19383.86</v>
      </c>
      <c r="F110" s="119" t="s">
        <v>361</v>
      </c>
    </row>
    <row r="111" spans="1:6" x14ac:dyDescent="0.2">
      <c r="A111" s="115" t="s">
        <v>358</v>
      </c>
      <c r="B111" s="115" t="s">
        <v>359</v>
      </c>
      <c r="C111" s="116" t="s">
        <v>428</v>
      </c>
      <c r="D111" s="117" t="s">
        <v>305</v>
      </c>
      <c r="E111" s="118">
        <v>250971.84</v>
      </c>
      <c r="F111" s="119" t="s">
        <v>361</v>
      </c>
    </row>
    <row r="112" spans="1:6" x14ac:dyDescent="0.2">
      <c r="A112" s="115" t="s">
        <v>358</v>
      </c>
      <c r="B112" s="115" t="s">
        <v>359</v>
      </c>
      <c r="C112" s="116" t="s">
        <v>429</v>
      </c>
      <c r="D112" s="117" t="s">
        <v>305</v>
      </c>
      <c r="E112" s="118">
        <v>257712</v>
      </c>
      <c r="F112" s="119" t="s">
        <v>361</v>
      </c>
    </row>
    <row r="113" spans="1:6" x14ac:dyDescent="0.2">
      <c r="A113" s="115" t="s">
        <v>358</v>
      </c>
      <c r="B113" s="115" t="s">
        <v>359</v>
      </c>
      <c r="C113" s="116" t="s">
        <v>430</v>
      </c>
      <c r="D113" s="117" t="s">
        <v>305</v>
      </c>
      <c r="E113" s="118">
        <v>3613.16</v>
      </c>
      <c r="F113" s="119" t="s">
        <v>361</v>
      </c>
    </row>
    <row r="114" spans="1:6" x14ac:dyDescent="0.2">
      <c r="A114" s="115" t="s">
        <v>358</v>
      </c>
      <c r="B114" s="115" t="s">
        <v>359</v>
      </c>
      <c r="C114" s="116" t="s">
        <v>431</v>
      </c>
      <c r="D114" s="117" t="s">
        <v>305</v>
      </c>
      <c r="E114" s="118">
        <v>34202.300000000003</v>
      </c>
      <c r="F114" s="119" t="s">
        <v>361</v>
      </c>
    </row>
    <row r="115" spans="1:6" x14ac:dyDescent="0.2">
      <c r="A115" s="115" t="s">
        <v>358</v>
      </c>
      <c r="B115" s="115" t="s">
        <v>359</v>
      </c>
      <c r="C115" s="116" t="s">
        <v>432</v>
      </c>
      <c r="D115" s="117" t="s">
        <v>305</v>
      </c>
      <c r="E115" s="118">
        <v>30336.03</v>
      </c>
      <c r="F115" s="119" t="s">
        <v>361</v>
      </c>
    </row>
    <row r="116" spans="1:6" x14ac:dyDescent="0.2">
      <c r="A116" s="115" t="s">
        <v>358</v>
      </c>
      <c r="B116" s="115" t="s">
        <v>359</v>
      </c>
      <c r="C116" s="116" t="s">
        <v>433</v>
      </c>
      <c r="D116" s="117" t="s">
        <v>305</v>
      </c>
      <c r="E116" s="118">
        <v>1250.8</v>
      </c>
      <c r="F116" s="119" t="s">
        <v>361</v>
      </c>
    </row>
    <row r="117" spans="1:6" x14ac:dyDescent="0.2">
      <c r="A117" s="115" t="s">
        <v>358</v>
      </c>
      <c r="B117" s="115" t="s">
        <v>359</v>
      </c>
      <c r="C117" s="116" t="s">
        <v>434</v>
      </c>
      <c r="D117" s="117" t="s">
        <v>305</v>
      </c>
      <c r="E117" s="118">
        <v>1250.8</v>
      </c>
      <c r="F117" s="119" t="s">
        <v>361</v>
      </c>
    </row>
    <row r="118" spans="1:6" x14ac:dyDescent="0.2">
      <c r="A118" s="115" t="s">
        <v>358</v>
      </c>
      <c r="B118" s="115" t="s">
        <v>359</v>
      </c>
      <c r="C118" s="116" t="s">
        <v>435</v>
      </c>
      <c r="D118" s="117" t="s">
        <v>305</v>
      </c>
      <c r="E118" s="118">
        <v>1250.8</v>
      </c>
      <c r="F118" s="119" t="s">
        <v>361</v>
      </c>
    </row>
    <row r="119" spans="1:6" x14ac:dyDescent="0.2">
      <c r="A119" s="115" t="s">
        <v>358</v>
      </c>
      <c r="B119" s="115" t="s">
        <v>359</v>
      </c>
      <c r="C119" s="116" t="s">
        <v>436</v>
      </c>
      <c r="D119" s="117" t="s">
        <v>305</v>
      </c>
      <c r="E119" s="118">
        <v>21240</v>
      </c>
      <c r="F119" s="119" t="s">
        <v>361</v>
      </c>
    </row>
    <row r="120" spans="1:6" x14ac:dyDescent="0.2">
      <c r="A120" s="115" t="s">
        <v>358</v>
      </c>
      <c r="B120" s="115" t="s">
        <v>359</v>
      </c>
      <c r="C120" s="116" t="s">
        <v>437</v>
      </c>
      <c r="D120" s="117" t="s">
        <v>305</v>
      </c>
      <c r="E120" s="118">
        <v>43960.9</v>
      </c>
      <c r="F120" s="119" t="s">
        <v>361</v>
      </c>
    </row>
    <row r="121" spans="1:6" x14ac:dyDescent="0.2">
      <c r="A121" s="115" t="s">
        <v>358</v>
      </c>
      <c r="B121" s="115" t="s">
        <v>359</v>
      </c>
      <c r="C121" s="116" t="s">
        <v>438</v>
      </c>
      <c r="D121" s="117" t="s">
        <v>305</v>
      </c>
      <c r="E121" s="118">
        <v>13749.996999999999</v>
      </c>
      <c r="F121" s="119" t="s">
        <v>361</v>
      </c>
    </row>
    <row r="122" spans="1:6" x14ac:dyDescent="0.2">
      <c r="A122" s="115" t="s">
        <v>358</v>
      </c>
      <c r="B122" s="115" t="s">
        <v>359</v>
      </c>
      <c r="C122" s="116" t="s">
        <v>439</v>
      </c>
      <c r="D122" s="117" t="s">
        <v>305</v>
      </c>
      <c r="E122" s="118">
        <v>13570</v>
      </c>
      <c r="F122" s="119" t="s">
        <v>361</v>
      </c>
    </row>
    <row r="123" spans="1:6" x14ac:dyDescent="0.2">
      <c r="A123" s="115" t="s">
        <v>358</v>
      </c>
      <c r="B123" s="115" t="s">
        <v>359</v>
      </c>
      <c r="C123" s="116" t="s">
        <v>440</v>
      </c>
      <c r="D123" s="117" t="s">
        <v>305</v>
      </c>
      <c r="E123" s="118">
        <v>4284.71</v>
      </c>
      <c r="F123" s="119" t="s">
        <v>361</v>
      </c>
    </row>
    <row r="124" spans="1:6" x14ac:dyDescent="0.2">
      <c r="A124" s="115" t="s">
        <v>358</v>
      </c>
      <c r="B124" s="115" t="s">
        <v>359</v>
      </c>
      <c r="C124" s="116" t="s">
        <v>441</v>
      </c>
      <c r="D124" s="117" t="s">
        <v>305</v>
      </c>
      <c r="E124" s="118">
        <v>5726.64</v>
      </c>
      <c r="F124" s="119" t="s">
        <v>361</v>
      </c>
    </row>
    <row r="125" spans="1:6" x14ac:dyDescent="0.2">
      <c r="A125" s="115" t="s">
        <v>358</v>
      </c>
      <c r="B125" s="115" t="s">
        <v>359</v>
      </c>
      <c r="C125" s="116" t="s">
        <v>442</v>
      </c>
      <c r="D125" s="117" t="s">
        <v>305</v>
      </c>
      <c r="E125" s="118">
        <v>20650</v>
      </c>
      <c r="F125" s="119" t="s">
        <v>361</v>
      </c>
    </row>
    <row r="126" spans="1:6" ht="12.95" customHeight="1" x14ac:dyDescent="0.2">
      <c r="A126" s="115" t="s">
        <v>358</v>
      </c>
      <c r="B126" s="115" t="s">
        <v>359</v>
      </c>
      <c r="C126" s="116" t="s">
        <v>443</v>
      </c>
      <c r="D126" s="117" t="s">
        <v>305</v>
      </c>
      <c r="E126" s="118">
        <v>575000.01</v>
      </c>
      <c r="F126" s="119" t="s">
        <v>361</v>
      </c>
    </row>
    <row r="127" spans="1:6" ht="24" x14ac:dyDescent="0.2">
      <c r="A127" s="115" t="s">
        <v>358</v>
      </c>
      <c r="B127" s="115" t="s">
        <v>359</v>
      </c>
      <c r="C127" s="116" t="s">
        <v>444</v>
      </c>
      <c r="D127" s="117" t="s">
        <v>305</v>
      </c>
      <c r="E127" s="118">
        <v>2542900</v>
      </c>
      <c r="F127" s="119" t="s">
        <v>361</v>
      </c>
    </row>
    <row r="128" spans="1:6" x14ac:dyDescent="0.2">
      <c r="A128" s="115" t="s">
        <v>358</v>
      </c>
      <c r="B128" s="115" t="s">
        <v>359</v>
      </c>
      <c r="C128" s="116" t="s">
        <v>445</v>
      </c>
      <c r="D128" s="117" t="s">
        <v>305</v>
      </c>
      <c r="E128" s="118">
        <v>172556.12</v>
      </c>
      <c r="F128" s="119" t="s">
        <v>361</v>
      </c>
    </row>
    <row r="129" spans="1:6" ht="24" x14ac:dyDescent="0.2">
      <c r="A129" s="115" t="s">
        <v>358</v>
      </c>
      <c r="B129" s="115" t="s">
        <v>359</v>
      </c>
      <c r="C129" s="116" t="s">
        <v>446</v>
      </c>
      <c r="D129" s="117" t="s">
        <v>305</v>
      </c>
      <c r="E129" s="118">
        <v>44250</v>
      </c>
      <c r="F129" s="119" t="s">
        <v>361</v>
      </c>
    </row>
    <row r="130" spans="1:6" x14ac:dyDescent="0.2">
      <c r="A130" s="115" t="s">
        <v>358</v>
      </c>
      <c r="B130" s="115" t="s">
        <v>359</v>
      </c>
      <c r="C130" s="116" t="s">
        <v>447</v>
      </c>
      <c r="D130" s="117" t="s">
        <v>305</v>
      </c>
      <c r="E130" s="118">
        <v>719492.56279999996</v>
      </c>
      <c r="F130" s="119" t="s">
        <v>361</v>
      </c>
    </row>
    <row r="131" spans="1:6" x14ac:dyDescent="0.2">
      <c r="A131" s="115" t="s">
        <v>358</v>
      </c>
      <c r="B131" s="115" t="s">
        <v>359</v>
      </c>
      <c r="C131" s="116" t="s">
        <v>448</v>
      </c>
      <c r="D131" s="117" t="s">
        <v>305</v>
      </c>
      <c r="E131" s="118">
        <v>816192.43</v>
      </c>
      <c r="F131" s="119" t="s">
        <v>361</v>
      </c>
    </row>
    <row r="132" spans="1:6" x14ac:dyDescent="0.2">
      <c r="A132" s="120" t="s">
        <v>449</v>
      </c>
      <c r="B132" s="120" t="s">
        <v>450</v>
      </c>
      <c r="C132" s="121" t="s">
        <v>451</v>
      </c>
      <c r="D132" s="122" t="s">
        <v>305</v>
      </c>
      <c r="E132" s="123">
        <v>36954.32</v>
      </c>
      <c r="F132" s="124" t="s">
        <v>452</v>
      </c>
    </row>
    <row r="133" spans="1:6" ht="14.1" customHeight="1" x14ac:dyDescent="0.2">
      <c r="A133" s="120" t="s">
        <v>449</v>
      </c>
      <c r="B133" s="120" t="s">
        <v>450</v>
      </c>
      <c r="C133" s="121" t="s">
        <v>453</v>
      </c>
      <c r="D133" s="122" t="s">
        <v>305</v>
      </c>
      <c r="E133" s="123">
        <v>3776</v>
      </c>
      <c r="F133" s="124" t="s">
        <v>452</v>
      </c>
    </row>
    <row r="134" spans="1:6" ht="15.95" customHeight="1" x14ac:dyDescent="0.2">
      <c r="A134" s="120" t="s">
        <v>449</v>
      </c>
      <c r="B134" s="120" t="s">
        <v>450</v>
      </c>
      <c r="C134" s="121" t="s">
        <v>454</v>
      </c>
      <c r="D134" s="122" t="s">
        <v>305</v>
      </c>
      <c r="E134" s="123">
        <v>12390</v>
      </c>
      <c r="F134" s="124" t="s">
        <v>452</v>
      </c>
    </row>
    <row r="135" spans="1:6" ht="15" customHeight="1" x14ac:dyDescent="0.2">
      <c r="A135" s="120" t="s">
        <v>449</v>
      </c>
      <c r="B135" s="120" t="s">
        <v>450</v>
      </c>
      <c r="C135" s="121" t="s">
        <v>455</v>
      </c>
      <c r="D135" s="122" t="s">
        <v>305</v>
      </c>
      <c r="E135" s="123">
        <v>6293.7049999999999</v>
      </c>
      <c r="F135" s="124" t="s">
        <v>452</v>
      </c>
    </row>
    <row r="136" spans="1:6" ht="14.1" customHeight="1" x14ac:dyDescent="0.2">
      <c r="A136" s="120" t="s">
        <v>449</v>
      </c>
      <c r="B136" s="120" t="s">
        <v>450</v>
      </c>
      <c r="C136" s="121" t="s">
        <v>456</v>
      </c>
      <c r="D136" s="122" t="s">
        <v>305</v>
      </c>
      <c r="E136" s="123">
        <v>27200</v>
      </c>
      <c r="F136" s="124" t="s">
        <v>452</v>
      </c>
    </row>
    <row r="137" spans="1:6" ht="24" x14ac:dyDescent="0.2">
      <c r="A137" s="125" t="s">
        <v>277</v>
      </c>
      <c r="B137" s="125" t="s">
        <v>457</v>
      </c>
      <c r="C137" s="126" t="s">
        <v>458</v>
      </c>
      <c r="D137" s="127" t="s">
        <v>305</v>
      </c>
      <c r="E137" s="128">
        <v>109504</v>
      </c>
      <c r="F137" s="129" t="s">
        <v>459</v>
      </c>
    </row>
    <row r="138" spans="1:6" ht="24" x14ac:dyDescent="0.2">
      <c r="A138" s="125" t="s">
        <v>277</v>
      </c>
      <c r="B138" s="125" t="s">
        <v>457</v>
      </c>
      <c r="C138" s="126" t="s">
        <v>460</v>
      </c>
      <c r="D138" s="127" t="s">
        <v>305</v>
      </c>
      <c r="E138" s="128">
        <v>5723</v>
      </c>
      <c r="F138" s="129" t="s">
        <v>459</v>
      </c>
    </row>
    <row r="139" spans="1:6" ht="24" x14ac:dyDescent="0.2">
      <c r="A139" s="90" t="s">
        <v>461</v>
      </c>
      <c r="B139" s="90" t="s">
        <v>462</v>
      </c>
      <c r="C139" s="91" t="s">
        <v>463</v>
      </c>
      <c r="D139" s="92" t="s">
        <v>305</v>
      </c>
      <c r="E139" s="93">
        <v>6200</v>
      </c>
      <c r="F139" s="130" t="s">
        <v>464</v>
      </c>
    </row>
    <row r="140" spans="1:6" ht="36" x14ac:dyDescent="0.2">
      <c r="A140" s="90" t="s">
        <v>461</v>
      </c>
      <c r="B140" s="90" t="s">
        <v>462</v>
      </c>
      <c r="C140" s="91" t="s">
        <v>465</v>
      </c>
      <c r="D140" s="92" t="s">
        <v>305</v>
      </c>
      <c r="E140" s="93">
        <v>86568.53</v>
      </c>
      <c r="F140" s="130" t="s">
        <v>464</v>
      </c>
    </row>
    <row r="141" spans="1:6" ht="36" x14ac:dyDescent="0.2">
      <c r="A141" s="90" t="s">
        <v>461</v>
      </c>
      <c r="B141" s="90" t="s">
        <v>462</v>
      </c>
      <c r="C141" s="91" t="s">
        <v>466</v>
      </c>
      <c r="D141" s="92" t="s">
        <v>305</v>
      </c>
      <c r="E141" s="93">
        <v>100917.38</v>
      </c>
      <c r="F141" s="130" t="s">
        <v>464</v>
      </c>
    </row>
    <row r="142" spans="1:6" ht="15.95" customHeight="1" x14ac:dyDescent="0.2">
      <c r="A142" s="131" t="s">
        <v>171</v>
      </c>
      <c r="B142" s="131" t="s">
        <v>467</v>
      </c>
      <c r="C142" s="132" t="s">
        <v>468</v>
      </c>
      <c r="D142" s="133" t="s">
        <v>305</v>
      </c>
      <c r="E142" s="134">
        <v>1000</v>
      </c>
      <c r="F142" s="135" t="s">
        <v>469</v>
      </c>
    </row>
    <row r="143" spans="1:6" x14ac:dyDescent="0.2">
      <c r="A143" s="131" t="s">
        <v>171</v>
      </c>
      <c r="B143" s="131" t="s">
        <v>467</v>
      </c>
      <c r="C143" s="132" t="s">
        <v>470</v>
      </c>
      <c r="D143" s="133" t="s">
        <v>305</v>
      </c>
      <c r="E143" s="134">
        <v>200</v>
      </c>
      <c r="F143" s="135" t="s">
        <v>469</v>
      </c>
    </row>
    <row r="144" spans="1:6" ht="18" customHeight="1" x14ac:dyDescent="0.2">
      <c r="A144" s="131" t="s">
        <v>171</v>
      </c>
      <c r="B144" s="131" t="s">
        <v>467</v>
      </c>
      <c r="C144" s="132" t="s">
        <v>471</v>
      </c>
      <c r="D144" s="133" t="s">
        <v>305</v>
      </c>
      <c r="E144" s="134">
        <v>500</v>
      </c>
      <c r="F144" s="135" t="s">
        <v>469</v>
      </c>
    </row>
    <row r="145" spans="1:6" ht="17.25" customHeight="1" x14ac:dyDescent="0.2">
      <c r="A145" s="131" t="s">
        <v>171</v>
      </c>
      <c r="B145" s="131" t="s">
        <v>467</v>
      </c>
      <c r="C145" s="132" t="s">
        <v>472</v>
      </c>
      <c r="D145" s="133" t="s">
        <v>473</v>
      </c>
      <c r="E145" s="134">
        <v>197</v>
      </c>
      <c r="F145" s="136" t="s">
        <v>474</v>
      </c>
    </row>
    <row r="146" spans="1:6" x14ac:dyDescent="0.2">
      <c r="A146" s="131" t="s">
        <v>171</v>
      </c>
      <c r="B146" s="131" t="s">
        <v>467</v>
      </c>
      <c r="C146" s="132" t="s">
        <v>475</v>
      </c>
      <c r="D146" s="133" t="s">
        <v>473</v>
      </c>
      <c r="E146" s="134">
        <v>181</v>
      </c>
      <c r="F146" s="136" t="s">
        <v>474</v>
      </c>
    </row>
    <row r="147" spans="1:6" x14ac:dyDescent="0.2">
      <c r="A147" s="131" t="s">
        <v>171</v>
      </c>
      <c r="B147" s="131" t="s">
        <v>467</v>
      </c>
      <c r="C147" s="132" t="s">
        <v>476</v>
      </c>
      <c r="D147" s="133" t="s">
        <v>473</v>
      </c>
      <c r="E147" s="134">
        <v>251</v>
      </c>
      <c r="F147" s="135" t="s">
        <v>474</v>
      </c>
    </row>
    <row r="148" spans="1:6" x14ac:dyDescent="0.2">
      <c r="A148" s="131" t="s">
        <v>171</v>
      </c>
      <c r="B148" s="131" t="s">
        <v>467</v>
      </c>
      <c r="C148" s="132" t="s">
        <v>477</v>
      </c>
      <c r="D148" s="133" t="s">
        <v>473</v>
      </c>
      <c r="E148" s="134">
        <v>230</v>
      </c>
      <c r="F148" s="136" t="s">
        <v>474</v>
      </c>
    </row>
    <row r="149" spans="1:6" x14ac:dyDescent="0.2">
      <c r="A149" s="131" t="s">
        <v>171</v>
      </c>
      <c r="B149" s="131" t="s">
        <v>467</v>
      </c>
      <c r="C149" s="132" t="s">
        <v>478</v>
      </c>
      <c r="D149" s="133" t="s">
        <v>473</v>
      </c>
      <c r="E149" s="134">
        <v>110</v>
      </c>
      <c r="F149" s="135" t="s">
        <v>474</v>
      </c>
    </row>
    <row r="150" spans="1:6" x14ac:dyDescent="0.2">
      <c r="A150" s="90" t="s">
        <v>166</v>
      </c>
      <c r="B150" s="90" t="s">
        <v>479</v>
      </c>
      <c r="C150" s="91" t="s">
        <v>480</v>
      </c>
      <c r="D150" s="92" t="s">
        <v>481</v>
      </c>
      <c r="E150" s="93">
        <v>28.32</v>
      </c>
      <c r="F150" s="130" t="s">
        <v>482</v>
      </c>
    </row>
    <row r="151" spans="1:6" ht="24" x14ac:dyDescent="0.2">
      <c r="A151" s="90" t="s">
        <v>166</v>
      </c>
      <c r="B151" s="90" t="s">
        <v>479</v>
      </c>
      <c r="C151" s="91" t="s">
        <v>483</v>
      </c>
      <c r="D151" s="92" t="s">
        <v>305</v>
      </c>
      <c r="E151" s="93">
        <v>8500</v>
      </c>
      <c r="F151" s="130" t="s">
        <v>482</v>
      </c>
    </row>
    <row r="152" spans="1:6" x14ac:dyDescent="0.2">
      <c r="A152" s="90" t="s">
        <v>166</v>
      </c>
      <c r="B152" s="90" t="s">
        <v>479</v>
      </c>
      <c r="C152" s="91" t="s">
        <v>484</v>
      </c>
      <c r="D152" s="92" t="s">
        <v>305</v>
      </c>
      <c r="E152" s="93">
        <v>81.171999999999997</v>
      </c>
      <c r="F152" s="130" t="s">
        <v>482</v>
      </c>
    </row>
    <row r="153" spans="1:6" x14ac:dyDescent="0.2">
      <c r="A153" s="90" t="s">
        <v>166</v>
      </c>
      <c r="B153" s="90" t="s">
        <v>479</v>
      </c>
      <c r="C153" s="91" t="s">
        <v>485</v>
      </c>
      <c r="D153" s="92" t="s">
        <v>305</v>
      </c>
      <c r="E153" s="93">
        <v>103.3567</v>
      </c>
      <c r="F153" s="130" t="s">
        <v>482</v>
      </c>
    </row>
    <row r="154" spans="1:6" x14ac:dyDescent="0.2">
      <c r="A154" s="90" t="s">
        <v>166</v>
      </c>
      <c r="B154" s="90" t="s">
        <v>479</v>
      </c>
      <c r="C154" s="91" t="s">
        <v>486</v>
      </c>
      <c r="D154" s="92" t="s">
        <v>305</v>
      </c>
      <c r="E154" s="93">
        <v>20.059999999999999</v>
      </c>
      <c r="F154" s="130" t="s">
        <v>482</v>
      </c>
    </row>
    <row r="155" spans="1:6" ht="12.95" customHeight="1" x14ac:dyDescent="0.2">
      <c r="A155" s="90" t="s">
        <v>166</v>
      </c>
      <c r="B155" s="90" t="s">
        <v>479</v>
      </c>
      <c r="C155" s="91" t="s">
        <v>487</v>
      </c>
      <c r="D155" s="92" t="s">
        <v>305</v>
      </c>
      <c r="E155" s="93">
        <v>208.86</v>
      </c>
      <c r="F155" s="130" t="s">
        <v>482</v>
      </c>
    </row>
    <row r="156" spans="1:6" ht="15" customHeight="1" x14ac:dyDescent="0.2">
      <c r="A156" s="90" t="s">
        <v>166</v>
      </c>
      <c r="B156" s="90" t="s">
        <v>479</v>
      </c>
      <c r="C156" s="91" t="s">
        <v>488</v>
      </c>
      <c r="D156" s="92" t="s">
        <v>305</v>
      </c>
      <c r="E156" s="93">
        <v>206.73500000000001</v>
      </c>
      <c r="F156" s="130" t="s">
        <v>482</v>
      </c>
    </row>
    <row r="157" spans="1:6" ht="15" customHeight="1" x14ac:dyDescent="0.2">
      <c r="A157" s="90" t="s">
        <v>166</v>
      </c>
      <c r="B157" s="90" t="s">
        <v>479</v>
      </c>
      <c r="C157" s="91" t="s">
        <v>489</v>
      </c>
      <c r="D157" s="92" t="s">
        <v>305</v>
      </c>
      <c r="E157" s="93">
        <v>43.293999999999997</v>
      </c>
      <c r="F157" s="130" t="s">
        <v>482</v>
      </c>
    </row>
    <row r="158" spans="1:6" ht="15" customHeight="1" x14ac:dyDescent="0.2">
      <c r="A158" s="90" t="s">
        <v>166</v>
      </c>
      <c r="B158" s="90" t="s">
        <v>479</v>
      </c>
      <c r="C158" s="91" t="s">
        <v>490</v>
      </c>
      <c r="D158" s="92" t="s">
        <v>305</v>
      </c>
      <c r="E158" s="93">
        <v>5.9</v>
      </c>
      <c r="F158" s="130" t="s">
        <v>482</v>
      </c>
    </row>
    <row r="159" spans="1:6" ht="15" customHeight="1" x14ac:dyDescent="0.2">
      <c r="A159" s="90" t="s">
        <v>166</v>
      </c>
      <c r="B159" s="90" t="s">
        <v>479</v>
      </c>
      <c r="C159" s="91" t="s">
        <v>491</v>
      </c>
      <c r="D159" s="92" t="s">
        <v>305</v>
      </c>
      <c r="E159" s="93">
        <v>944</v>
      </c>
      <c r="F159" s="130" t="s">
        <v>482</v>
      </c>
    </row>
    <row r="160" spans="1:6" ht="15" customHeight="1" x14ac:dyDescent="0.2">
      <c r="A160" s="90" t="s">
        <v>166</v>
      </c>
      <c r="B160" s="90" t="s">
        <v>479</v>
      </c>
      <c r="C160" s="91" t="s">
        <v>492</v>
      </c>
      <c r="D160" s="92" t="s">
        <v>305</v>
      </c>
      <c r="E160" s="93">
        <v>571.12</v>
      </c>
      <c r="F160" s="130" t="s">
        <v>482</v>
      </c>
    </row>
    <row r="161" spans="1:6" ht="15" customHeight="1" x14ac:dyDescent="0.2">
      <c r="A161" s="90" t="s">
        <v>166</v>
      </c>
      <c r="B161" s="90" t="s">
        <v>479</v>
      </c>
      <c r="C161" s="91" t="s">
        <v>493</v>
      </c>
      <c r="D161" s="92" t="s">
        <v>305</v>
      </c>
      <c r="E161" s="93">
        <v>619.5</v>
      </c>
      <c r="F161" s="130" t="s">
        <v>482</v>
      </c>
    </row>
    <row r="162" spans="1:6" ht="15" customHeight="1" x14ac:dyDescent="0.2">
      <c r="A162" s="90" t="s">
        <v>166</v>
      </c>
      <c r="B162" s="90" t="s">
        <v>479</v>
      </c>
      <c r="C162" s="91" t="s">
        <v>494</v>
      </c>
      <c r="D162" s="92" t="s">
        <v>305</v>
      </c>
      <c r="E162" s="93">
        <v>100.3</v>
      </c>
      <c r="F162" s="130" t="s">
        <v>482</v>
      </c>
    </row>
    <row r="163" spans="1:6" ht="14.1" customHeight="1" x14ac:dyDescent="0.2">
      <c r="A163" s="90" t="s">
        <v>166</v>
      </c>
      <c r="B163" s="90" t="s">
        <v>479</v>
      </c>
      <c r="C163" s="91" t="s">
        <v>495</v>
      </c>
      <c r="D163" s="92" t="s">
        <v>305</v>
      </c>
      <c r="E163" s="93">
        <v>33.630000000000003</v>
      </c>
      <c r="F163" s="130" t="s">
        <v>482</v>
      </c>
    </row>
    <row r="164" spans="1:6" x14ac:dyDescent="0.2">
      <c r="A164" s="90" t="s">
        <v>166</v>
      </c>
      <c r="B164" s="90" t="s">
        <v>479</v>
      </c>
      <c r="C164" s="91" t="s">
        <v>496</v>
      </c>
      <c r="D164" s="92" t="s">
        <v>305</v>
      </c>
      <c r="E164" s="93">
        <v>44.25</v>
      </c>
      <c r="F164" s="130" t="s">
        <v>482</v>
      </c>
    </row>
    <row r="165" spans="1:6" x14ac:dyDescent="0.2">
      <c r="A165" s="90" t="s">
        <v>166</v>
      </c>
      <c r="B165" s="90" t="s">
        <v>479</v>
      </c>
      <c r="C165" s="91" t="s">
        <v>497</v>
      </c>
      <c r="D165" s="92" t="s">
        <v>305</v>
      </c>
      <c r="E165" s="93">
        <v>855.5</v>
      </c>
      <c r="F165" s="130" t="s">
        <v>482</v>
      </c>
    </row>
    <row r="166" spans="1:6" x14ac:dyDescent="0.2">
      <c r="A166" s="90" t="s">
        <v>166</v>
      </c>
      <c r="B166" s="90" t="s">
        <v>479</v>
      </c>
      <c r="C166" s="91" t="s">
        <v>498</v>
      </c>
      <c r="D166" s="92" t="s">
        <v>305</v>
      </c>
      <c r="E166" s="93">
        <v>60.2273</v>
      </c>
      <c r="F166" s="130" t="s">
        <v>482</v>
      </c>
    </row>
    <row r="167" spans="1:6" x14ac:dyDescent="0.2">
      <c r="A167" s="90" t="s">
        <v>166</v>
      </c>
      <c r="B167" s="90" t="s">
        <v>479</v>
      </c>
      <c r="C167" s="91" t="s">
        <v>499</v>
      </c>
      <c r="D167" s="92" t="s">
        <v>305</v>
      </c>
      <c r="E167" s="93">
        <v>102.8133</v>
      </c>
      <c r="F167" s="130" t="s">
        <v>482</v>
      </c>
    </row>
    <row r="168" spans="1:6" x14ac:dyDescent="0.2">
      <c r="A168" s="90" t="s">
        <v>166</v>
      </c>
      <c r="B168" s="90" t="s">
        <v>479</v>
      </c>
      <c r="C168" s="91" t="s">
        <v>500</v>
      </c>
      <c r="D168" s="92" t="s">
        <v>305</v>
      </c>
      <c r="E168" s="93">
        <v>3030.43</v>
      </c>
      <c r="F168" s="130" t="s">
        <v>482</v>
      </c>
    </row>
    <row r="169" spans="1:6" x14ac:dyDescent="0.2">
      <c r="A169" s="90" t="s">
        <v>166</v>
      </c>
      <c r="B169" s="90" t="s">
        <v>479</v>
      </c>
      <c r="C169" s="91" t="s">
        <v>501</v>
      </c>
      <c r="D169" s="92" t="s">
        <v>305</v>
      </c>
      <c r="E169" s="93">
        <v>858.45</v>
      </c>
      <c r="F169" s="130" t="s">
        <v>482</v>
      </c>
    </row>
    <row r="170" spans="1:6" x14ac:dyDescent="0.2">
      <c r="A170" s="90" t="s">
        <v>166</v>
      </c>
      <c r="B170" s="90" t="s">
        <v>479</v>
      </c>
      <c r="C170" s="91" t="s">
        <v>502</v>
      </c>
      <c r="D170" s="92" t="s">
        <v>305</v>
      </c>
      <c r="E170" s="93">
        <v>206.72329999999999</v>
      </c>
      <c r="F170" s="130" t="s">
        <v>482</v>
      </c>
    </row>
    <row r="171" spans="1:6" ht="15.95" customHeight="1" x14ac:dyDescent="0.2">
      <c r="A171" s="90" t="s">
        <v>166</v>
      </c>
      <c r="B171" s="90" t="s">
        <v>479</v>
      </c>
      <c r="C171" s="91" t="s">
        <v>503</v>
      </c>
      <c r="D171" s="92" t="s">
        <v>305</v>
      </c>
      <c r="E171" s="93">
        <v>4425</v>
      </c>
      <c r="F171" s="130" t="s">
        <v>482</v>
      </c>
    </row>
    <row r="172" spans="1:6" ht="24" x14ac:dyDescent="0.2">
      <c r="A172" s="90" t="s">
        <v>166</v>
      </c>
      <c r="B172" s="90" t="s">
        <v>479</v>
      </c>
      <c r="C172" s="91" t="s">
        <v>504</v>
      </c>
      <c r="D172" s="92" t="s">
        <v>305</v>
      </c>
      <c r="E172" s="93">
        <v>13500.0026</v>
      </c>
      <c r="F172" s="130" t="s">
        <v>482</v>
      </c>
    </row>
    <row r="173" spans="1:6" ht="20.25" customHeight="1" x14ac:dyDescent="0.2">
      <c r="A173" s="90" t="s">
        <v>166</v>
      </c>
      <c r="B173" s="90" t="s">
        <v>479</v>
      </c>
      <c r="C173" s="91" t="s">
        <v>505</v>
      </c>
      <c r="D173" s="92" t="s">
        <v>305</v>
      </c>
      <c r="E173" s="93">
        <v>1416</v>
      </c>
      <c r="F173" s="130" t="s">
        <v>482</v>
      </c>
    </row>
    <row r="174" spans="1:6" ht="21" customHeight="1" x14ac:dyDescent="0.2">
      <c r="A174" s="90" t="s">
        <v>166</v>
      </c>
      <c r="B174" s="90" t="s">
        <v>479</v>
      </c>
      <c r="C174" s="91" t="s">
        <v>506</v>
      </c>
      <c r="D174" s="92" t="s">
        <v>305</v>
      </c>
      <c r="E174" s="93">
        <v>3.54</v>
      </c>
      <c r="F174" s="137" t="s">
        <v>482</v>
      </c>
    </row>
    <row r="175" spans="1:6" ht="18" customHeight="1" x14ac:dyDescent="0.2">
      <c r="A175" s="90" t="s">
        <v>166</v>
      </c>
      <c r="B175" s="90" t="s">
        <v>479</v>
      </c>
      <c r="C175" s="91" t="s">
        <v>507</v>
      </c>
      <c r="D175" s="92" t="s">
        <v>305</v>
      </c>
      <c r="E175" s="93">
        <v>73.16</v>
      </c>
      <c r="F175" s="130" t="s">
        <v>482</v>
      </c>
    </row>
    <row r="176" spans="1:6" ht="20.25" customHeight="1" x14ac:dyDescent="0.2">
      <c r="A176" s="90" t="s">
        <v>166</v>
      </c>
      <c r="B176" s="90" t="s">
        <v>479</v>
      </c>
      <c r="C176" s="91" t="s">
        <v>508</v>
      </c>
      <c r="D176" s="92" t="s">
        <v>305</v>
      </c>
      <c r="E176" s="93">
        <v>548.26499999999999</v>
      </c>
      <c r="F176" s="130" t="s">
        <v>482</v>
      </c>
    </row>
    <row r="177" spans="1:6" ht="25.5" customHeight="1" x14ac:dyDescent="0.2">
      <c r="A177" s="90" t="s">
        <v>166</v>
      </c>
      <c r="B177" s="90" t="s">
        <v>479</v>
      </c>
      <c r="C177" s="91" t="s">
        <v>509</v>
      </c>
      <c r="D177" s="92" t="s">
        <v>305</v>
      </c>
      <c r="E177" s="93">
        <v>526.32500000000005</v>
      </c>
      <c r="F177" s="130" t="s">
        <v>482</v>
      </c>
    </row>
    <row r="178" spans="1:6" ht="19.5" customHeight="1" x14ac:dyDescent="0.2">
      <c r="A178" s="90" t="s">
        <v>166</v>
      </c>
      <c r="B178" s="90" t="s">
        <v>479</v>
      </c>
      <c r="C178" s="91" t="s">
        <v>510</v>
      </c>
      <c r="D178" s="92" t="s">
        <v>305</v>
      </c>
      <c r="E178" s="93">
        <v>3.54</v>
      </c>
      <c r="F178" s="137" t="s">
        <v>482</v>
      </c>
    </row>
    <row r="179" spans="1:6" ht="27.75" customHeight="1" x14ac:dyDescent="0.2">
      <c r="A179" s="90" t="s">
        <v>166</v>
      </c>
      <c r="B179" s="90" t="s">
        <v>479</v>
      </c>
      <c r="C179" s="91" t="s">
        <v>511</v>
      </c>
      <c r="D179" s="92" t="s">
        <v>305</v>
      </c>
      <c r="E179" s="93">
        <v>265.5</v>
      </c>
      <c r="F179" s="130" t="s">
        <v>482</v>
      </c>
    </row>
    <row r="180" spans="1:6" ht="21.75" customHeight="1" x14ac:dyDescent="0.2">
      <c r="A180" s="138" t="s">
        <v>104</v>
      </c>
      <c r="B180" s="138" t="s">
        <v>512</v>
      </c>
      <c r="C180" s="139" t="s">
        <v>513</v>
      </c>
      <c r="D180" s="140" t="s">
        <v>305</v>
      </c>
      <c r="E180" s="141">
        <v>1.9823999999999999</v>
      </c>
      <c r="F180" s="142" t="s">
        <v>514</v>
      </c>
    </row>
    <row r="181" spans="1:6" ht="22.5" customHeight="1" x14ac:dyDescent="0.2">
      <c r="A181" s="90" t="s">
        <v>153</v>
      </c>
      <c r="B181" s="90" t="s">
        <v>515</v>
      </c>
      <c r="C181" s="91" t="s">
        <v>516</v>
      </c>
      <c r="D181" s="92" t="s">
        <v>305</v>
      </c>
      <c r="E181" s="93">
        <v>7773.84</v>
      </c>
      <c r="F181" s="130" t="s">
        <v>517</v>
      </c>
    </row>
    <row r="182" spans="1:6" ht="24" x14ac:dyDescent="0.2">
      <c r="A182" s="90" t="s">
        <v>153</v>
      </c>
      <c r="B182" s="90" t="s">
        <v>515</v>
      </c>
      <c r="C182" s="91" t="s">
        <v>518</v>
      </c>
      <c r="D182" s="92" t="s">
        <v>305</v>
      </c>
      <c r="E182" s="93">
        <v>9343.24</v>
      </c>
      <c r="F182" s="130" t="s">
        <v>517</v>
      </c>
    </row>
    <row r="183" spans="1:6" ht="23.25" customHeight="1" x14ac:dyDescent="0.2">
      <c r="A183" s="90" t="s">
        <v>153</v>
      </c>
      <c r="B183" s="90" t="s">
        <v>515</v>
      </c>
      <c r="C183" s="91" t="s">
        <v>519</v>
      </c>
      <c r="D183" s="92" t="s">
        <v>305</v>
      </c>
      <c r="E183" s="93">
        <v>10915</v>
      </c>
      <c r="F183" s="130" t="s">
        <v>517</v>
      </c>
    </row>
    <row r="184" spans="1:6" ht="20.25" customHeight="1" x14ac:dyDescent="0.2">
      <c r="A184" s="90" t="s">
        <v>153</v>
      </c>
      <c r="B184" s="90" t="s">
        <v>515</v>
      </c>
      <c r="C184" s="91" t="s">
        <v>520</v>
      </c>
      <c r="D184" s="92" t="s">
        <v>305</v>
      </c>
      <c r="E184" s="93">
        <v>3923.5</v>
      </c>
      <c r="F184" s="130" t="s">
        <v>517</v>
      </c>
    </row>
    <row r="185" spans="1:6" ht="14.1" customHeight="1" x14ac:dyDescent="0.2">
      <c r="A185" s="90" t="s">
        <v>153</v>
      </c>
      <c r="B185" s="90" t="s">
        <v>515</v>
      </c>
      <c r="C185" s="91" t="s">
        <v>521</v>
      </c>
      <c r="D185" s="92" t="s">
        <v>305</v>
      </c>
      <c r="E185" s="93">
        <v>4543</v>
      </c>
      <c r="F185" s="130" t="s">
        <v>517</v>
      </c>
    </row>
    <row r="186" spans="1:6" ht="17.100000000000001" customHeight="1" x14ac:dyDescent="0.2">
      <c r="A186" s="90" t="s">
        <v>153</v>
      </c>
      <c r="B186" s="90" t="s">
        <v>515</v>
      </c>
      <c r="C186" s="91" t="s">
        <v>522</v>
      </c>
      <c r="D186" s="92" t="s">
        <v>305</v>
      </c>
      <c r="E186" s="93">
        <v>9204</v>
      </c>
      <c r="F186" s="130" t="s">
        <v>517</v>
      </c>
    </row>
    <row r="187" spans="1:6" ht="15.95" customHeight="1" x14ac:dyDescent="0.2">
      <c r="A187" s="90" t="s">
        <v>153</v>
      </c>
      <c r="B187" s="90" t="s">
        <v>515</v>
      </c>
      <c r="C187" s="91" t="s">
        <v>523</v>
      </c>
      <c r="D187" s="92" t="s">
        <v>305</v>
      </c>
      <c r="E187" s="93">
        <v>1239</v>
      </c>
      <c r="F187" s="130" t="s">
        <v>517</v>
      </c>
    </row>
    <row r="188" spans="1:6" ht="15.95" customHeight="1" x14ac:dyDescent="0.2">
      <c r="A188" s="90" t="s">
        <v>153</v>
      </c>
      <c r="B188" s="90" t="s">
        <v>515</v>
      </c>
      <c r="C188" s="91" t="s">
        <v>524</v>
      </c>
      <c r="D188" s="92" t="s">
        <v>305</v>
      </c>
      <c r="E188" s="93">
        <v>1239</v>
      </c>
      <c r="F188" s="130" t="s">
        <v>517</v>
      </c>
    </row>
    <row r="189" spans="1:6" ht="32.25" customHeight="1" x14ac:dyDescent="0.2">
      <c r="A189" s="143" t="s">
        <v>124</v>
      </c>
      <c r="B189" s="143" t="s">
        <v>525</v>
      </c>
      <c r="C189" s="143" t="s">
        <v>526</v>
      </c>
      <c r="D189" s="144" t="s">
        <v>305</v>
      </c>
      <c r="E189" s="145">
        <v>54999.99</v>
      </c>
      <c r="F189" s="146" t="s">
        <v>527</v>
      </c>
    </row>
    <row r="190" spans="1:6" ht="30.75" customHeight="1" x14ac:dyDescent="0.2">
      <c r="A190" s="143" t="s">
        <v>124</v>
      </c>
      <c r="B190" s="143" t="s">
        <v>525</v>
      </c>
      <c r="C190" s="143" t="s">
        <v>528</v>
      </c>
      <c r="D190" s="144" t="s">
        <v>305</v>
      </c>
      <c r="E190" s="145">
        <v>17023.8</v>
      </c>
      <c r="F190" s="146" t="s">
        <v>527</v>
      </c>
    </row>
    <row r="191" spans="1:6" ht="25.5" customHeight="1" x14ac:dyDescent="0.2">
      <c r="A191" s="147" t="s">
        <v>529</v>
      </c>
      <c r="B191" s="143" t="s">
        <v>525</v>
      </c>
      <c r="C191" s="148" t="s">
        <v>530</v>
      </c>
      <c r="D191" s="149" t="s">
        <v>305</v>
      </c>
      <c r="E191" s="150">
        <v>4130</v>
      </c>
      <c r="F191" s="151" t="s">
        <v>531</v>
      </c>
    </row>
    <row r="192" spans="1:6" ht="15.95" customHeight="1" x14ac:dyDescent="0.2">
      <c r="A192" s="147" t="s">
        <v>529</v>
      </c>
      <c r="B192" s="143" t="s">
        <v>525</v>
      </c>
      <c r="C192" s="148" t="s">
        <v>532</v>
      </c>
      <c r="D192" s="149" t="s">
        <v>305</v>
      </c>
      <c r="E192" s="150">
        <v>16048</v>
      </c>
      <c r="F192" s="151" t="s">
        <v>531</v>
      </c>
    </row>
    <row r="193" spans="1:6" ht="27.75" customHeight="1" x14ac:dyDescent="0.2">
      <c r="A193" s="147" t="s">
        <v>529</v>
      </c>
      <c r="B193" s="143" t="s">
        <v>525</v>
      </c>
      <c r="C193" s="148" t="s">
        <v>533</v>
      </c>
      <c r="D193" s="152" t="s">
        <v>305</v>
      </c>
      <c r="E193" s="150">
        <v>24502.7</v>
      </c>
      <c r="F193" s="151" t="s">
        <v>531</v>
      </c>
    </row>
    <row r="194" spans="1:6" ht="34.5" customHeight="1" x14ac:dyDescent="0.2">
      <c r="A194" s="143" t="s">
        <v>123</v>
      </c>
      <c r="B194" s="143" t="s">
        <v>525</v>
      </c>
      <c r="C194" s="143" t="s">
        <v>534</v>
      </c>
      <c r="D194" s="144" t="s">
        <v>305</v>
      </c>
      <c r="E194" s="145">
        <v>715000</v>
      </c>
      <c r="F194" s="146" t="s">
        <v>535</v>
      </c>
    </row>
    <row r="195" spans="1:6" ht="23.25" customHeight="1" x14ac:dyDescent="0.2">
      <c r="A195" s="143" t="s">
        <v>536</v>
      </c>
      <c r="B195" s="143" t="s">
        <v>525</v>
      </c>
      <c r="C195" s="143" t="s">
        <v>537</v>
      </c>
      <c r="D195" s="144" t="s">
        <v>305</v>
      </c>
      <c r="E195" s="145">
        <v>60742.81</v>
      </c>
      <c r="F195" s="146" t="s">
        <v>527</v>
      </c>
    </row>
    <row r="196" spans="1:6" ht="25.5" customHeight="1" x14ac:dyDescent="0.2">
      <c r="A196" s="115" t="s">
        <v>536</v>
      </c>
      <c r="B196" s="143" t="s">
        <v>525</v>
      </c>
      <c r="C196" s="143" t="s">
        <v>538</v>
      </c>
      <c r="D196" s="144" t="s">
        <v>305</v>
      </c>
      <c r="E196" s="145">
        <v>30385</v>
      </c>
      <c r="F196" s="146" t="s">
        <v>527</v>
      </c>
    </row>
    <row r="197" spans="1:6" ht="24" x14ac:dyDescent="0.2">
      <c r="A197" s="143" t="s">
        <v>536</v>
      </c>
      <c r="B197" s="143" t="s">
        <v>525</v>
      </c>
      <c r="C197" s="143" t="s">
        <v>539</v>
      </c>
      <c r="D197" s="144" t="s">
        <v>305</v>
      </c>
      <c r="E197" s="145">
        <v>79818.740000000005</v>
      </c>
      <c r="F197" s="146" t="s">
        <v>527</v>
      </c>
    </row>
    <row r="198" spans="1:6" ht="24" x14ac:dyDescent="0.2">
      <c r="A198" s="115" t="s">
        <v>536</v>
      </c>
      <c r="B198" s="143" t="s">
        <v>525</v>
      </c>
      <c r="C198" s="143" t="s">
        <v>540</v>
      </c>
      <c r="D198" s="144" t="s">
        <v>305</v>
      </c>
      <c r="E198" s="145">
        <v>4500</v>
      </c>
      <c r="F198" s="146" t="s">
        <v>541</v>
      </c>
    </row>
    <row r="199" spans="1:6" ht="24" x14ac:dyDescent="0.2">
      <c r="A199" s="115" t="s">
        <v>536</v>
      </c>
      <c r="B199" s="143" t="s">
        <v>525</v>
      </c>
      <c r="C199" s="116" t="s">
        <v>542</v>
      </c>
      <c r="D199" s="117" t="s">
        <v>305</v>
      </c>
      <c r="E199" s="118">
        <v>44840</v>
      </c>
      <c r="F199" s="119" t="s">
        <v>543</v>
      </c>
    </row>
    <row r="200" spans="1:6" ht="14.1" customHeight="1" x14ac:dyDescent="0.2">
      <c r="A200" s="143" t="s">
        <v>536</v>
      </c>
      <c r="B200" s="143" t="s">
        <v>525</v>
      </c>
      <c r="C200" s="143" t="s">
        <v>544</v>
      </c>
      <c r="D200" s="144" t="s">
        <v>305</v>
      </c>
      <c r="E200" s="145">
        <v>8850</v>
      </c>
      <c r="F200" s="146" t="s">
        <v>527</v>
      </c>
    </row>
    <row r="201" spans="1:6" ht="14.1" customHeight="1" x14ac:dyDescent="0.2">
      <c r="A201" s="115" t="s">
        <v>545</v>
      </c>
      <c r="B201" s="143" t="s">
        <v>525</v>
      </c>
      <c r="C201" s="153" t="s">
        <v>546</v>
      </c>
      <c r="D201" s="154" t="s">
        <v>305</v>
      </c>
      <c r="E201" s="155">
        <v>45459.5</v>
      </c>
      <c r="F201" s="156" t="s">
        <v>547</v>
      </c>
    </row>
    <row r="202" spans="1:6" ht="15.95" customHeight="1" x14ac:dyDescent="0.2">
      <c r="A202" s="115" t="s">
        <v>545</v>
      </c>
      <c r="B202" s="143" t="s">
        <v>525</v>
      </c>
      <c r="C202" s="153" t="s">
        <v>548</v>
      </c>
      <c r="D202" s="154" t="s">
        <v>305</v>
      </c>
      <c r="E202" s="155">
        <v>7500</v>
      </c>
      <c r="F202" s="156" t="s">
        <v>549</v>
      </c>
    </row>
    <row r="203" spans="1:6" ht="15" customHeight="1" x14ac:dyDescent="0.2">
      <c r="A203" s="157" t="s">
        <v>180</v>
      </c>
      <c r="B203" s="157" t="s">
        <v>550</v>
      </c>
      <c r="C203" s="158" t="s">
        <v>551</v>
      </c>
      <c r="D203" s="159" t="s">
        <v>305</v>
      </c>
      <c r="E203" s="160">
        <v>68.44</v>
      </c>
      <c r="F203" s="161" t="s">
        <v>552</v>
      </c>
    </row>
    <row r="204" spans="1:6" ht="15" customHeight="1" x14ac:dyDescent="0.2">
      <c r="A204" s="157" t="s">
        <v>180</v>
      </c>
      <c r="B204" s="157" t="s">
        <v>550</v>
      </c>
      <c r="C204" s="158" t="s">
        <v>553</v>
      </c>
      <c r="D204" s="159" t="s">
        <v>305</v>
      </c>
      <c r="E204" s="160">
        <v>3935.3</v>
      </c>
      <c r="F204" s="161" t="s">
        <v>552</v>
      </c>
    </row>
    <row r="205" spans="1:6" ht="14.1" customHeight="1" x14ac:dyDescent="0.2">
      <c r="A205" s="157" t="s">
        <v>180</v>
      </c>
      <c r="B205" s="157" t="s">
        <v>550</v>
      </c>
      <c r="C205" s="158" t="s">
        <v>554</v>
      </c>
      <c r="D205" s="159" t="s">
        <v>305</v>
      </c>
      <c r="E205" s="160">
        <v>1548</v>
      </c>
      <c r="F205" s="161" t="s">
        <v>552</v>
      </c>
    </row>
    <row r="206" spans="1:6" ht="12.95" customHeight="1" x14ac:dyDescent="0.2">
      <c r="A206" s="157" t="s">
        <v>180</v>
      </c>
      <c r="B206" s="157" t="s">
        <v>550</v>
      </c>
      <c r="C206" s="158" t="s">
        <v>555</v>
      </c>
      <c r="D206" s="159" t="s">
        <v>305</v>
      </c>
      <c r="E206" s="160">
        <v>130</v>
      </c>
      <c r="F206" s="161" t="s">
        <v>552</v>
      </c>
    </row>
    <row r="207" spans="1:6" x14ac:dyDescent="0.2">
      <c r="A207" s="157" t="s">
        <v>180</v>
      </c>
      <c r="B207" s="157" t="s">
        <v>550</v>
      </c>
      <c r="C207" s="158" t="s">
        <v>556</v>
      </c>
      <c r="D207" s="159" t="s">
        <v>305</v>
      </c>
      <c r="E207" s="160">
        <v>341.02</v>
      </c>
      <c r="F207" s="161" t="s">
        <v>552</v>
      </c>
    </row>
    <row r="208" spans="1:6" x14ac:dyDescent="0.2">
      <c r="A208" s="157" t="s">
        <v>180</v>
      </c>
      <c r="B208" s="157" t="s">
        <v>550</v>
      </c>
      <c r="C208" s="158" t="s">
        <v>557</v>
      </c>
      <c r="D208" s="159" t="s">
        <v>305</v>
      </c>
      <c r="E208" s="160">
        <v>120</v>
      </c>
      <c r="F208" s="161" t="s">
        <v>552</v>
      </c>
    </row>
    <row r="209" spans="1:6" x14ac:dyDescent="0.2">
      <c r="A209" s="157" t="s">
        <v>180</v>
      </c>
      <c r="B209" s="157" t="s">
        <v>550</v>
      </c>
      <c r="C209" s="158" t="s">
        <v>558</v>
      </c>
      <c r="D209" s="159" t="s">
        <v>473</v>
      </c>
      <c r="E209" s="160">
        <v>57.784999999999997</v>
      </c>
      <c r="F209" s="161" t="s">
        <v>552</v>
      </c>
    </row>
    <row r="210" spans="1:6" x14ac:dyDescent="0.2">
      <c r="A210" s="157" t="s">
        <v>180</v>
      </c>
      <c r="B210" s="157" t="s">
        <v>550</v>
      </c>
      <c r="C210" s="158" t="s">
        <v>559</v>
      </c>
      <c r="D210" s="159" t="s">
        <v>473</v>
      </c>
      <c r="E210" s="160">
        <v>118</v>
      </c>
      <c r="F210" s="161" t="s">
        <v>552</v>
      </c>
    </row>
    <row r="211" spans="1:6" x14ac:dyDescent="0.2">
      <c r="A211" s="157" t="s">
        <v>180</v>
      </c>
      <c r="B211" s="157" t="s">
        <v>550</v>
      </c>
      <c r="C211" s="158" t="s">
        <v>560</v>
      </c>
      <c r="D211" s="159" t="s">
        <v>473</v>
      </c>
      <c r="E211" s="160">
        <v>138.06</v>
      </c>
      <c r="F211" s="161" t="s">
        <v>552</v>
      </c>
    </row>
    <row r="212" spans="1:6" x14ac:dyDescent="0.2">
      <c r="A212" s="157" t="s">
        <v>180</v>
      </c>
      <c r="B212" s="157" t="s">
        <v>550</v>
      </c>
      <c r="C212" s="158" t="s">
        <v>561</v>
      </c>
      <c r="D212" s="159" t="s">
        <v>473</v>
      </c>
      <c r="E212" s="160">
        <v>136.88</v>
      </c>
      <c r="F212" s="161" t="s">
        <v>552</v>
      </c>
    </row>
    <row r="213" spans="1:6" ht="14.1" customHeight="1" x14ac:dyDescent="0.2">
      <c r="A213" s="157" t="s">
        <v>180</v>
      </c>
      <c r="B213" s="157" t="s">
        <v>550</v>
      </c>
      <c r="C213" s="158" t="s">
        <v>562</v>
      </c>
      <c r="D213" s="159" t="s">
        <v>305</v>
      </c>
      <c r="E213" s="160">
        <v>270</v>
      </c>
      <c r="F213" s="161" t="s">
        <v>552</v>
      </c>
    </row>
    <row r="214" spans="1:6" ht="15" customHeight="1" x14ac:dyDescent="0.2">
      <c r="A214" s="157" t="s">
        <v>180</v>
      </c>
      <c r="B214" s="157" t="s">
        <v>550</v>
      </c>
      <c r="C214" s="158" t="s">
        <v>563</v>
      </c>
      <c r="D214" s="159" t="s">
        <v>305</v>
      </c>
      <c r="E214" s="160">
        <v>300</v>
      </c>
      <c r="F214" s="161" t="s">
        <v>552</v>
      </c>
    </row>
    <row r="215" spans="1:6" x14ac:dyDescent="0.2">
      <c r="A215" s="157" t="s">
        <v>180</v>
      </c>
      <c r="B215" s="157" t="s">
        <v>550</v>
      </c>
      <c r="C215" s="158" t="s">
        <v>564</v>
      </c>
      <c r="D215" s="159" t="s">
        <v>305</v>
      </c>
      <c r="E215" s="160">
        <v>160</v>
      </c>
      <c r="F215" s="161" t="s">
        <v>552</v>
      </c>
    </row>
    <row r="216" spans="1:6" x14ac:dyDescent="0.2">
      <c r="A216" s="157" t="s">
        <v>180</v>
      </c>
      <c r="B216" s="157" t="s">
        <v>550</v>
      </c>
      <c r="C216" s="158" t="s">
        <v>565</v>
      </c>
      <c r="D216" s="159" t="s">
        <v>305</v>
      </c>
      <c r="E216" s="160">
        <v>728.06</v>
      </c>
      <c r="F216" s="161" t="s">
        <v>552</v>
      </c>
    </row>
    <row r="217" spans="1:6" x14ac:dyDescent="0.2">
      <c r="A217" s="157" t="s">
        <v>180</v>
      </c>
      <c r="B217" s="157" t="s">
        <v>550</v>
      </c>
      <c r="C217" s="158" t="s">
        <v>566</v>
      </c>
      <c r="D217" s="159" t="s">
        <v>305</v>
      </c>
      <c r="E217" s="160">
        <v>125</v>
      </c>
      <c r="F217" s="161" t="s">
        <v>552</v>
      </c>
    </row>
    <row r="218" spans="1:6" x14ac:dyDescent="0.2">
      <c r="A218" s="162" t="s">
        <v>567</v>
      </c>
      <c r="B218" s="162" t="s">
        <v>568</v>
      </c>
      <c r="C218" s="163" t="s">
        <v>569</v>
      </c>
      <c r="D218" s="164" t="s">
        <v>305</v>
      </c>
      <c r="E218" s="165">
        <v>7123.8959999999997</v>
      </c>
      <c r="F218" s="166" t="s">
        <v>570</v>
      </c>
    </row>
    <row r="219" spans="1:6" x14ac:dyDescent="0.2">
      <c r="A219" s="162" t="s">
        <v>567</v>
      </c>
      <c r="B219" s="162" t="s">
        <v>568</v>
      </c>
      <c r="C219" s="163" t="s">
        <v>571</v>
      </c>
      <c r="D219" s="167" t="s">
        <v>305</v>
      </c>
      <c r="E219" s="168">
        <v>13570</v>
      </c>
      <c r="F219" s="169" t="s">
        <v>570</v>
      </c>
    </row>
    <row r="220" spans="1:6" ht="19.5" customHeight="1" x14ac:dyDescent="0.2">
      <c r="A220" s="170" t="s">
        <v>186</v>
      </c>
      <c r="B220" s="170" t="s">
        <v>572</v>
      </c>
      <c r="C220" s="171" t="s">
        <v>573</v>
      </c>
      <c r="D220" s="172" t="s">
        <v>305</v>
      </c>
      <c r="E220" s="173">
        <v>6938.4</v>
      </c>
      <c r="F220" s="174" t="s">
        <v>574</v>
      </c>
    </row>
    <row r="221" spans="1:6" ht="15.95" customHeight="1" x14ac:dyDescent="0.2">
      <c r="A221" s="175" t="s">
        <v>186</v>
      </c>
      <c r="B221" s="170" t="s">
        <v>572</v>
      </c>
      <c r="C221" s="176" t="s">
        <v>575</v>
      </c>
      <c r="D221" s="177" t="s">
        <v>305</v>
      </c>
      <c r="E221" s="178">
        <v>11800</v>
      </c>
      <c r="F221" s="179" t="s">
        <v>576</v>
      </c>
    </row>
    <row r="222" spans="1:6" ht="15.95" customHeight="1" x14ac:dyDescent="0.2">
      <c r="A222" s="175" t="s">
        <v>186</v>
      </c>
      <c r="B222" s="170" t="s">
        <v>572</v>
      </c>
      <c r="C222" s="176" t="s">
        <v>577</v>
      </c>
      <c r="D222" s="177" t="s">
        <v>305</v>
      </c>
      <c r="E222" s="178">
        <v>10620</v>
      </c>
      <c r="F222" s="179" t="s">
        <v>576</v>
      </c>
    </row>
    <row r="223" spans="1:6" x14ac:dyDescent="0.2">
      <c r="A223" s="170" t="s">
        <v>186</v>
      </c>
      <c r="B223" s="170" t="s">
        <v>572</v>
      </c>
      <c r="C223" s="171" t="s">
        <v>578</v>
      </c>
      <c r="D223" s="172" t="s">
        <v>305</v>
      </c>
      <c r="E223" s="173">
        <v>8142</v>
      </c>
      <c r="F223" s="174" t="s">
        <v>574</v>
      </c>
    </row>
    <row r="224" spans="1:6" x14ac:dyDescent="0.2">
      <c r="A224" s="175" t="s">
        <v>186</v>
      </c>
      <c r="B224" s="170" t="s">
        <v>572</v>
      </c>
      <c r="C224" s="176" t="s">
        <v>579</v>
      </c>
      <c r="D224" s="177" t="s">
        <v>305</v>
      </c>
      <c r="E224" s="178">
        <v>11227.8771</v>
      </c>
      <c r="F224" s="180" t="s">
        <v>576</v>
      </c>
    </row>
    <row r="225" spans="1:6" ht="21.75" customHeight="1" x14ac:dyDescent="0.2">
      <c r="A225" s="170" t="s">
        <v>186</v>
      </c>
      <c r="B225" s="170" t="s">
        <v>572</v>
      </c>
      <c r="C225" s="171" t="s">
        <v>580</v>
      </c>
      <c r="D225" s="172" t="s">
        <v>305</v>
      </c>
      <c r="E225" s="173">
        <v>8496</v>
      </c>
      <c r="F225" s="174" t="s">
        <v>574</v>
      </c>
    </row>
    <row r="226" spans="1:6" ht="23.25" customHeight="1" x14ac:dyDescent="0.2">
      <c r="A226" s="170" t="s">
        <v>186</v>
      </c>
      <c r="B226" s="170" t="s">
        <v>572</v>
      </c>
      <c r="C226" s="171" t="s">
        <v>581</v>
      </c>
      <c r="D226" s="181" t="s">
        <v>305</v>
      </c>
      <c r="E226" s="182">
        <v>5605</v>
      </c>
      <c r="F226" s="183" t="s">
        <v>574</v>
      </c>
    </row>
    <row r="227" spans="1:6" ht="23.25" customHeight="1" x14ac:dyDescent="0.2">
      <c r="A227" s="175" t="s">
        <v>186</v>
      </c>
      <c r="B227" s="170" t="s">
        <v>572</v>
      </c>
      <c r="C227" s="176" t="s">
        <v>582</v>
      </c>
      <c r="D227" s="177" t="s">
        <v>305</v>
      </c>
      <c r="E227" s="178">
        <v>14160</v>
      </c>
      <c r="F227" s="180" t="s">
        <v>576</v>
      </c>
    </row>
    <row r="228" spans="1:6" ht="24" x14ac:dyDescent="0.2">
      <c r="A228" s="170" t="s">
        <v>186</v>
      </c>
      <c r="B228" s="170" t="s">
        <v>572</v>
      </c>
      <c r="C228" s="171" t="s">
        <v>583</v>
      </c>
      <c r="D228" s="172" t="s">
        <v>305</v>
      </c>
      <c r="E228" s="173">
        <v>1121</v>
      </c>
      <c r="F228" s="174" t="s">
        <v>574</v>
      </c>
    </row>
    <row r="229" spans="1:6" ht="24" x14ac:dyDescent="0.2">
      <c r="A229" s="175" t="s">
        <v>186</v>
      </c>
      <c r="B229" s="170" t="s">
        <v>572</v>
      </c>
      <c r="C229" s="176" t="s">
        <v>584</v>
      </c>
      <c r="D229" s="177" t="s">
        <v>305</v>
      </c>
      <c r="E229" s="178">
        <v>450</v>
      </c>
      <c r="F229" s="180" t="s">
        <v>576</v>
      </c>
    </row>
    <row r="230" spans="1:6" ht="24" x14ac:dyDescent="0.2">
      <c r="A230" s="170" t="s">
        <v>186</v>
      </c>
      <c r="B230" s="170" t="s">
        <v>572</v>
      </c>
      <c r="C230" s="171" t="s">
        <v>585</v>
      </c>
      <c r="D230" s="172" t="s">
        <v>305</v>
      </c>
      <c r="E230" s="173">
        <v>5900</v>
      </c>
      <c r="F230" s="174" t="s">
        <v>574</v>
      </c>
    </row>
    <row r="231" spans="1:6" ht="24" x14ac:dyDescent="0.2">
      <c r="A231" s="175" t="s">
        <v>186</v>
      </c>
      <c r="B231" s="170" t="s">
        <v>572</v>
      </c>
      <c r="C231" s="176" t="s">
        <v>586</v>
      </c>
      <c r="D231" s="177" t="s">
        <v>305</v>
      </c>
      <c r="E231" s="178">
        <v>14160</v>
      </c>
      <c r="F231" s="180" t="s">
        <v>576</v>
      </c>
    </row>
    <row r="232" spans="1:6" x14ac:dyDescent="0.2">
      <c r="A232" s="170" t="s">
        <v>186</v>
      </c>
      <c r="B232" s="170" t="s">
        <v>572</v>
      </c>
      <c r="C232" s="171" t="s">
        <v>587</v>
      </c>
      <c r="D232" s="172" t="s">
        <v>305</v>
      </c>
      <c r="E232" s="173">
        <v>18880</v>
      </c>
      <c r="F232" s="183" t="s">
        <v>574</v>
      </c>
    </row>
    <row r="233" spans="1:6" ht="24" x14ac:dyDescent="0.2">
      <c r="A233" s="170" t="s">
        <v>186</v>
      </c>
      <c r="B233" s="170" t="s">
        <v>572</v>
      </c>
      <c r="C233" s="171" t="s">
        <v>588</v>
      </c>
      <c r="D233" s="172" t="s">
        <v>305</v>
      </c>
      <c r="E233" s="173">
        <v>4130</v>
      </c>
      <c r="F233" s="183" t="s">
        <v>574</v>
      </c>
    </row>
    <row r="234" spans="1:6" x14ac:dyDescent="0.2">
      <c r="A234" s="170" t="s">
        <v>186</v>
      </c>
      <c r="B234" s="170" t="s">
        <v>572</v>
      </c>
      <c r="C234" s="171" t="s">
        <v>589</v>
      </c>
      <c r="D234" s="172" t="s">
        <v>305</v>
      </c>
      <c r="E234" s="173">
        <v>2950</v>
      </c>
      <c r="F234" s="183" t="s">
        <v>574</v>
      </c>
    </row>
    <row r="235" spans="1:6" ht="24" x14ac:dyDescent="0.2">
      <c r="A235" s="175" t="s">
        <v>186</v>
      </c>
      <c r="B235" s="170" t="s">
        <v>572</v>
      </c>
      <c r="C235" s="176" t="s">
        <v>590</v>
      </c>
      <c r="D235" s="177" t="s">
        <v>305</v>
      </c>
      <c r="E235" s="178">
        <v>7949.66</v>
      </c>
      <c r="F235" s="180" t="s">
        <v>576</v>
      </c>
    </row>
    <row r="236" spans="1:6" x14ac:dyDescent="0.2">
      <c r="A236" s="175" t="s">
        <v>186</v>
      </c>
      <c r="B236" s="170" t="s">
        <v>572</v>
      </c>
      <c r="C236" s="176" t="s">
        <v>591</v>
      </c>
      <c r="D236" s="177" t="s">
        <v>305</v>
      </c>
      <c r="E236" s="178">
        <v>1303.9000000000001</v>
      </c>
      <c r="F236" s="180" t="s">
        <v>576</v>
      </c>
    </row>
    <row r="237" spans="1:6" ht="24" x14ac:dyDescent="0.2">
      <c r="A237" s="175" t="s">
        <v>186</v>
      </c>
      <c r="B237" s="170" t="s">
        <v>572</v>
      </c>
      <c r="C237" s="176" t="s">
        <v>592</v>
      </c>
      <c r="D237" s="177" t="s">
        <v>305</v>
      </c>
      <c r="E237" s="178">
        <v>7949.66</v>
      </c>
      <c r="F237" s="180" t="s">
        <v>576</v>
      </c>
    </row>
    <row r="238" spans="1:6" ht="24" x14ac:dyDescent="0.2">
      <c r="A238" s="175" t="s">
        <v>186</v>
      </c>
      <c r="B238" s="170" t="s">
        <v>572</v>
      </c>
      <c r="C238" s="176" t="s">
        <v>593</v>
      </c>
      <c r="D238" s="177" t="s">
        <v>305</v>
      </c>
      <c r="E238" s="178">
        <v>9912</v>
      </c>
      <c r="F238" s="180" t="s">
        <v>576</v>
      </c>
    </row>
    <row r="239" spans="1:6" ht="19.5" customHeight="1" x14ac:dyDescent="0.2">
      <c r="A239" s="170" t="s">
        <v>186</v>
      </c>
      <c r="B239" s="170" t="s">
        <v>572</v>
      </c>
      <c r="C239" s="184" t="s">
        <v>594</v>
      </c>
      <c r="D239" s="181" t="s">
        <v>305</v>
      </c>
      <c r="E239" s="182">
        <v>14004.83</v>
      </c>
      <c r="F239" s="183" t="s">
        <v>574</v>
      </c>
    </row>
    <row r="240" spans="1:6" ht="20.25" customHeight="1" x14ac:dyDescent="0.2">
      <c r="A240" s="170" t="s">
        <v>186</v>
      </c>
      <c r="B240" s="170" t="s">
        <v>572</v>
      </c>
      <c r="C240" s="171" t="s">
        <v>595</v>
      </c>
      <c r="D240" s="172" t="s">
        <v>305</v>
      </c>
      <c r="E240" s="173">
        <v>12019.008</v>
      </c>
      <c r="F240" s="183" t="s">
        <v>574</v>
      </c>
    </row>
    <row r="241" spans="1:6" ht="24" x14ac:dyDescent="0.2">
      <c r="A241" s="170" t="s">
        <v>186</v>
      </c>
      <c r="B241" s="170" t="s">
        <v>572</v>
      </c>
      <c r="C241" s="171" t="s">
        <v>596</v>
      </c>
      <c r="D241" s="181" t="s">
        <v>305</v>
      </c>
      <c r="E241" s="182">
        <v>4378.9799999999996</v>
      </c>
      <c r="F241" s="183" t="s">
        <v>576</v>
      </c>
    </row>
    <row r="242" spans="1:6" ht="24" x14ac:dyDescent="0.2">
      <c r="A242" s="170" t="s">
        <v>186</v>
      </c>
      <c r="B242" s="170" t="s">
        <v>572</v>
      </c>
      <c r="C242" s="171" t="s">
        <v>597</v>
      </c>
      <c r="D242" s="172" t="s">
        <v>305</v>
      </c>
      <c r="E242" s="173">
        <v>3482.18</v>
      </c>
      <c r="F242" s="174" t="s">
        <v>574</v>
      </c>
    </row>
    <row r="243" spans="1:6" ht="24" x14ac:dyDescent="0.2">
      <c r="A243" s="170" t="s">
        <v>186</v>
      </c>
      <c r="B243" s="170" t="s">
        <v>572</v>
      </c>
      <c r="C243" s="171" t="s">
        <v>598</v>
      </c>
      <c r="D243" s="172" t="s">
        <v>305</v>
      </c>
      <c r="E243" s="173">
        <v>6755.7359999999999</v>
      </c>
      <c r="F243" s="183" t="s">
        <v>574</v>
      </c>
    </row>
    <row r="244" spans="1:6" ht="12.95" customHeight="1" x14ac:dyDescent="0.2">
      <c r="A244" s="185" t="s">
        <v>122</v>
      </c>
      <c r="B244" s="185" t="s">
        <v>599</v>
      </c>
      <c r="C244" s="186" t="s">
        <v>600</v>
      </c>
      <c r="D244" s="187" t="s">
        <v>305</v>
      </c>
      <c r="E244" s="188"/>
      <c r="F244" s="189" t="s">
        <v>601</v>
      </c>
    </row>
    <row r="245" spans="1:6" ht="24" x14ac:dyDescent="0.2">
      <c r="A245" s="190" t="s">
        <v>200</v>
      </c>
      <c r="B245" s="190" t="s">
        <v>602</v>
      </c>
      <c r="C245" s="191" t="s">
        <v>603</v>
      </c>
      <c r="D245" s="192" t="s">
        <v>305</v>
      </c>
      <c r="E245" s="193">
        <v>36028.94</v>
      </c>
      <c r="F245" s="194" t="s">
        <v>604</v>
      </c>
    </row>
    <row r="246" spans="1:6" x14ac:dyDescent="0.2">
      <c r="A246" s="190" t="s">
        <v>200</v>
      </c>
      <c r="B246" s="190" t="s">
        <v>602</v>
      </c>
      <c r="C246" s="191" t="s">
        <v>605</v>
      </c>
      <c r="D246" s="192" t="s">
        <v>305</v>
      </c>
      <c r="E246" s="193">
        <v>30591.5</v>
      </c>
      <c r="F246" s="194" t="s">
        <v>604</v>
      </c>
    </row>
    <row r="247" spans="1:6" x14ac:dyDescent="0.2">
      <c r="A247" s="190" t="s">
        <v>200</v>
      </c>
      <c r="B247" s="190" t="s">
        <v>602</v>
      </c>
      <c r="C247" s="191" t="s">
        <v>606</v>
      </c>
      <c r="D247" s="192" t="s">
        <v>305</v>
      </c>
      <c r="E247" s="193">
        <v>626.58000000000004</v>
      </c>
      <c r="F247" s="194" t="s">
        <v>604</v>
      </c>
    </row>
    <row r="248" spans="1:6" ht="24" x14ac:dyDescent="0.2">
      <c r="A248" s="190" t="s">
        <v>200</v>
      </c>
      <c r="B248" s="190" t="s">
        <v>602</v>
      </c>
      <c r="C248" s="191" t="s">
        <v>607</v>
      </c>
      <c r="D248" s="192" t="s">
        <v>305</v>
      </c>
      <c r="E248" s="193">
        <v>62031.42</v>
      </c>
      <c r="F248" s="194" t="s">
        <v>604</v>
      </c>
    </row>
    <row r="249" spans="1:6" x14ac:dyDescent="0.2">
      <c r="A249" s="90" t="s">
        <v>108</v>
      </c>
      <c r="B249" s="90" t="s">
        <v>608</v>
      </c>
      <c r="C249" s="91" t="s">
        <v>609</v>
      </c>
      <c r="D249" s="92" t="s">
        <v>305</v>
      </c>
      <c r="E249" s="93">
        <v>60</v>
      </c>
      <c r="F249" s="130" t="s">
        <v>610</v>
      </c>
    </row>
    <row r="250" spans="1:6" x14ac:dyDescent="0.2">
      <c r="A250" s="195" t="s">
        <v>611</v>
      </c>
      <c r="B250" s="195" t="s">
        <v>612</v>
      </c>
      <c r="C250" s="196" t="s">
        <v>613</v>
      </c>
      <c r="D250" s="197" t="s">
        <v>305</v>
      </c>
      <c r="E250" s="198">
        <v>487.34</v>
      </c>
      <c r="F250" s="199" t="s">
        <v>614</v>
      </c>
    </row>
    <row r="251" spans="1:6" x14ac:dyDescent="0.2">
      <c r="A251" s="195" t="s">
        <v>611</v>
      </c>
      <c r="B251" s="195" t="s">
        <v>612</v>
      </c>
      <c r="C251" s="196" t="s">
        <v>615</v>
      </c>
      <c r="D251" s="197" t="s">
        <v>305</v>
      </c>
      <c r="E251" s="198">
        <v>88.5</v>
      </c>
      <c r="F251" s="199" t="s">
        <v>614</v>
      </c>
    </row>
    <row r="252" spans="1:6" x14ac:dyDescent="0.2">
      <c r="A252" s="200" t="s">
        <v>150</v>
      </c>
      <c r="B252" s="200" t="s">
        <v>616</v>
      </c>
      <c r="C252" s="201" t="s">
        <v>617</v>
      </c>
      <c r="D252" s="202" t="s">
        <v>305</v>
      </c>
      <c r="E252" s="203">
        <v>177</v>
      </c>
      <c r="F252" s="204" t="s">
        <v>618</v>
      </c>
    </row>
    <row r="253" spans="1:6" ht="36" x14ac:dyDescent="0.2">
      <c r="A253" s="200" t="s">
        <v>150</v>
      </c>
      <c r="B253" s="200" t="s">
        <v>616</v>
      </c>
      <c r="C253" s="201" t="s">
        <v>619</v>
      </c>
      <c r="D253" s="202" t="s">
        <v>305</v>
      </c>
      <c r="E253" s="203">
        <v>5959</v>
      </c>
      <c r="F253" s="204" t="s">
        <v>618</v>
      </c>
    </row>
    <row r="254" spans="1:6" x14ac:dyDescent="0.2">
      <c r="A254" s="90" t="s">
        <v>158</v>
      </c>
      <c r="B254" s="90" t="s">
        <v>620</v>
      </c>
      <c r="C254" s="91" t="s">
        <v>621</v>
      </c>
      <c r="D254" s="92" t="s">
        <v>622</v>
      </c>
      <c r="E254" s="93">
        <v>18.88</v>
      </c>
      <c r="F254" s="94" t="s">
        <v>623</v>
      </c>
    </row>
    <row r="255" spans="1:6" x14ac:dyDescent="0.2">
      <c r="A255" s="90" t="s">
        <v>163</v>
      </c>
      <c r="B255" s="90" t="s">
        <v>624</v>
      </c>
      <c r="C255" s="91" t="s">
        <v>625</v>
      </c>
      <c r="D255" s="92" t="s">
        <v>305</v>
      </c>
      <c r="E255" s="93">
        <v>4124.1000000000004</v>
      </c>
      <c r="F255" s="94" t="s">
        <v>626</v>
      </c>
    </row>
    <row r="256" spans="1:6" ht="19.5" customHeight="1" x14ac:dyDescent="0.2">
      <c r="A256" s="90" t="s">
        <v>163</v>
      </c>
      <c r="B256" s="90" t="s">
        <v>624</v>
      </c>
      <c r="C256" s="91" t="s">
        <v>627</v>
      </c>
      <c r="D256" s="92" t="s">
        <v>305</v>
      </c>
      <c r="E256" s="93">
        <v>4737.7</v>
      </c>
      <c r="F256" s="94" t="s">
        <v>626</v>
      </c>
    </row>
    <row r="257" spans="1:6" x14ac:dyDescent="0.2">
      <c r="A257" s="90" t="s">
        <v>163</v>
      </c>
      <c r="B257" s="90" t="s">
        <v>624</v>
      </c>
      <c r="C257" s="91" t="s">
        <v>628</v>
      </c>
      <c r="D257" s="92" t="s">
        <v>305</v>
      </c>
      <c r="E257" s="93">
        <v>1239</v>
      </c>
      <c r="F257" s="94" t="s">
        <v>626</v>
      </c>
    </row>
    <row r="258" spans="1:6" ht="24" x14ac:dyDescent="0.2">
      <c r="A258" s="200" t="s">
        <v>258</v>
      </c>
      <c r="B258" s="200" t="s">
        <v>629</v>
      </c>
      <c r="C258" s="201" t="s">
        <v>630</v>
      </c>
      <c r="D258" s="202" t="s">
        <v>305</v>
      </c>
      <c r="E258" s="203">
        <v>711.54</v>
      </c>
      <c r="F258" s="204" t="s">
        <v>618</v>
      </c>
    </row>
    <row r="259" spans="1:6" ht="23.25" customHeight="1" x14ac:dyDescent="0.2">
      <c r="A259" s="200" t="s">
        <v>258</v>
      </c>
      <c r="B259" s="200" t="s">
        <v>629</v>
      </c>
      <c r="C259" s="201" t="s">
        <v>631</v>
      </c>
      <c r="D259" s="202" t="s">
        <v>305</v>
      </c>
      <c r="E259" s="203">
        <v>30.68</v>
      </c>
      <c r="F259" s="204" t="s">
        <v>618</v>
      </c>
    </row>
    <row r="260" spans="1:6" ht="17.25" customHeight="1" x14ac:dyDescent="0.2">
      <c r="A260" s="200" t="s">
        <v>258</v>
      </c>
      <c r="B260" s="200" t="s">
        <v>629</v>
      </c>
      <c r="C260" s="201" t="s">
        <v>632</v>
      </c>
      <c r="D260" s="202" t="s">
        <v>305</v>
      </c>
      <c r="E260" s="203">
        <v>93.22</v>
      </c>
      <c r="F260" s="204" t="s">
        <v>633</v>
      </c>
    </row>
    <row r="261" spans="1:6" ht="15" customHeight="1" x14ac:dyDescent="0.2">
      <c r="A261" s="200" t="s">
        <v>258</v>
      </c>
      <c r="B261" s="200" t="s">
        <v>629</v>
      </c>
      <c r="C261" s="201" t="s">
        <v>634</v>
      </c>
      <c r="D261" s="202" t="s">
        <v>305</v>
      </c>
      <c r="E261" s="203">
        <v>140.125</v>
      </c>
      <c r="F261" s="204" t="s">
        <v>633</v>
      </c>
    </row>
    <row r="262" spans="1:6" x14ac:dyDescent="0.2">
      <c r="A262" s="200" t="s">
        <v>258</v>
      </c>
      <c r="B262" s="200" t="s">
        <v>629</v>
      </c>
      <c r="C262" s="201" t="s">
        <v>635</v>
      </c>
      <c r="D262" s="202" t="s">
        <v>305</v>
      </c>
      <c r="E262" s="203">
        <v>194.7</v>
      </c>
      <c r="F262" s="204" t="s">
        <v>633</v>
      </c>
    </row>
    <row r="263" spans="1:6" x14ac:dyDescent="0.2">
      <c r="A263" s="200" t="s">
        <v>258</v>
      </c>
      <c r="B263" s="200" t="s">
        <v>629</v>
      </c>
      <c r="C263" s="201" t="s">
        <v>636</v>
      </c>
      <c r="D263" s="202" t="s">
        <v>305</v>
      </c>
      <c r="E263" s="203">
        <v>334.82499999999999</v>
      </c>
      <c r="F263" s="204" t="s">
        <v>633</v>
      </c>
    </row>
    <row r="264" spans="1:6" x14ac:dyDescent="0.2">
      <c r="A264" s="200" t="s">
        <v>258</v>
      </c>
      <c r="B264" s="200" t="s">
        <v>629</v>
      </c>
      <c r="C264" s="201" t="s">
        <v>637</v>
      </c>
      <c r="D264" s="202" t="s">
        <v>305</v>
      </c>
      <c r="E264" s="203">
        <v>474.36</v>
      </c>
      <c r="F264" s="204" t="s">
        <v>633</v>
      </c>
    </row>
    <row r="265" spans="1:6" x14ac:dyDescent="0.2">
      <c r="A265" s="200" t="s">
        <v>258</v>
      </c>
      <c r="B265" s="200" t="s">
        <v>629</v>
      </c>
      <c r="C265" s="201" t="s">
        <v>638</v>
      </c>
      <c r="D265" s="202" t="s">
        <v>305</v>
      </c>
      <c r="E265" s="203">
        <v>548.70000000000005</v>
      </c>
      <c r="F265" s="204" t="s">
        <v>633</v>
      </c>
    </row>
    <row r="266" spans="1:6" x14ac:dyDescent="0.2">
      <c r="A266" s="200" t="s">
        <v>258</v>
      </c>
      <c r="B266" s="200" t="s">
        <v>629</v>
      </c>
      <c r="C266" s="201" t="s">
        <v>639</v>
      </c>
      <c r="D266" s="202" t="s">
        <v>305</v>
      </c>
      <c r="E266" s="203">
        <v>628.94000000000005</v>
      </c>
      <c r="F266" s="204" t="s">
        <v>633</v>
      </c>
    </row>
    <row r="267" spans="1:6" x14ac:dyDescent="0.2">
      <c r="A267" s="200" t="s">
        <v>258</v>
      </c>
      <c r="B267" s="200" t="s">
        <v>629</v>
      </c>
      <c r="C267" s="201" t="s">
        <v>640</v>
      </c>
      <c r="D267" s="202" t="s">
        <v>305</v>
      </c>
      <c r="E267" s="203">
        <v>401.2</v>
      </c>
      <c r="F267" s="204" t="s">
        <v>633</v>
      </c>
    </row>
    <row r="268" spans="1:6" x14ac:dyDescent="0.2">
      <c r="A268" s="200" t="s">
        <v>258</v>
      </c>
      <c r="B268" s="200" t="s">
        <v>629</v>
      </c>
      <c r="C268" s="201" t="s">
        <v>641</v>
      </c>
      <c r="D268" s="202" t="s">
        <v>305</v>
      </c>
      <c r="E268" s="203">
        <v>526.57500000000005</v>
      </c>
      <c r="F268" s="204" t="s">
        <v>633</v>
      </c>
    </row>
    <row r="269" spans="1:6" x14ac:dyDescent="0.2">
      <c r="A269" s="200" t="s">
        <v>258</v>
      </c>
      <c r="B269" s="200" t="s">
        <v>629</v>
      </c>
      <c r="C269" s="201" t="s">
        <v>642</v>
      </c>
      <c r="D269" s="202" t="s">
        <v>332</v>
      </c>
      <c r="E269" s="203">
        <v>175.82</v>
      </c>
      <c r="F269" s="204" t="s">
        <v>633</v>
      </c>
    </row>
    <row r="270" spans="1:6" x14ac:dyDescent="0.2">
      <c r="A270" s="200" t="s">
        <v>258</v>
      </c>
      <c r="B270" s="200" t="s">
        <v>629</v>
      </c>
      <c r="C270" s="201" t="s">
        <v>643</v>
      </c>
      <c r="D270" s="202" t="s">
        <v>332</v>
      </c>
      <c r="E270" s="203">
        <v>531</v>
      </c>
      <c r="F270" s="204" t="s">
        <v>633</v>
      </c>
    </row>
    <row r="271" spans="1:6" x14ac:dyDescent="0.2">
      <c r="A271" s="200" t="s">
        <v>258</v>
      </c>
      <c r="B271" s="200" t="s">
        <v>629</v>
      </c>
      <c r="C271" s="201" t="s">
        <v>644</v>
      </c>
      <c r="D271" s="202" t="s">
        <v>332</v>
      </c>
      <c r="E271" s="203">
        <v>233.64</v>
      </c>
      <c r="F271" s="204" t="s">
        <v>633</v>
      </c>
    </row>
    <row r="272" spans="1:6" x14ac:dyDescent="0.2">
      <c r="A272" s="200" t="s">
        <v>258</v>
      </c>
      <c r="B272" s="200" t="s">
        <v>629</v>
      </c>
      <c r="C272" s="201" t="s">
        <v>645</v>
      </c>
      <c r="D272" s="202" t="s">
        <v>332</v>
      </c>
      <c r="E272" s="203">
        <v>260.00110000000001</v>
      </c>
      <c r="F272" s="204" t="s">
        <v>633</v>
      </c>
    </row>
    <row r="273" spans="1:6" ht="36" x14ac:dyDescent="0.2">
      <c r="A273" s="200" t="s">
        <v>258</v>
      </c>
      <c r="B273" s="200" t="s">
        <v>629</v>
      </c>
      <c r="C273" s="201" t="s">
        <v>646</v>
      </c>
      <c r="D273" s="202" t="s">
        <v>305</v>
      </c>
      <c r="E273" s="203">
        <v>283.2</v>
      </c>
      <c r="F273" s="204" t="s">
        <v>618</v>
      </c>
    </row>
    <row r="274" spans="1:6" x14ac:dyDescent="0.2">
      <c r="A274" s="200" t="s">
        <v>258</v>
      </c>
      <c r="B274" s="200" t="s">
        <v>629</v>
      </c>
      <c r="C274" s="201" t="s">
        <v>647</v>
      </c>
      <c r="D274" s="202" t="s">
        <v>305</v>
      </c>
      <c r="E274" s="203">
        <v>132.75</v>
      </c>
      <c r="F274" s="204" t="s">
        <v>633</v>
      </c>
    </row>
    <row r="275" spans="1:6" x14ac:dyDescent="0.2">
      <c r="A275" s="200" t="s">
        <v>258</v>
      </c>
      <c r="B275" s="200" t="s">
        <v>629</v>
      </c>
      <c r="C275" s="201" t="s">
        <v>648</v>
      </c>
      <c r="D275" s="202" t="s">
        <v>305</v>
      </c>
      <c r="E275" s="203">
        <v>368.75</v>
      </c>
      <c r="F275" s="204" t="s">
        <v>633</v>
      </c>
    </row>
    <row r="276" spans="1:6" x14ac:dyDescent="0.2">
      <c r="A276" s="200" t="s">
        <v>258</v>
      </c>
      <c r="B276" s="200" t="s">
        <v>629</v>
      </c>
      <c r="C276" s="201" t="s">
        <v>649</v>
      </c>
      <c r="D276" s="202" t="s">
        <v>305</v>
      </c>
      <c r="E276" s="203">
        <v>5546</v>
      </c>
      <c r="F276" s="204" t="s">
        <v>618</v>
      </c>
    </row>
    <row r="277" spans="1:6" ht="24" x14ac:dyDescent="0.2">
      <c r="A277" s="200" t="s">
        <v>258</v>
      </c>
      <c r="B277" s="200" t="s">
        <v>629</v>
      </c>
      <c r="C277" s="201" t="s">
        <v>650</v>
      </c>
      <c r="D277" s="202" t="s">
        <v>305</v>
      </c>
      <c r="E277" s="203">
        <v>1215.4000000000001</v>
      </c>
      <c r="F277" s="204" t="s">
        <v>618</v>
      </c>
    </row>
    <row r="278" spans="1:6" x14ac:dyDescent="0.2">
      <c r="A278" s="200" t="s">
        <v>258</v>
      </c>
      <c r="B278" s="200" t="s">
        <v>629</v>
      </c>
      <c r="C278" s="201" t="s">
        <v>651</v>
      </c>
      <c r="D278" s="202" t="s">
        <v>652</v>
      </c>
      <c r="E278" s="203">
        <v>139.24</v>
      </c>
      <c r="F278" s="204" t="s">
        <v>653</v>
      </c>
    </row>
    <row r="279" spans="1:6" x14ac:dyDescent="0.2">
      <c r="A279" s="200" t="s">
        <v>258</v>
      </c>
      <c r="B279" s="200" t="s">
        <v>629</v>
      </c>
      <c r="C279" s="201" t="s">
        <v>654</v>
      </c>
      <c r="D279" s="202" t="s">
        <v>652</v>
      </c>
      <c r="E279" s="203">
        <v>194.7</v>
      </c>
      <c r="F279" s="204" t="s">
        <v>653</v>
      </c>
    </row>
    <row r="280" spans="1:6" ht="24" x14ac:dyDescent="0.2">
      <c r="A280" s="200" t="s">
        <v>258</v>
      </c>
      <c r="B280" s="200" t="s">
        <v>629</v>
      </c>
      <c r="C280" s="201" t="s">
        <v>655</v>
      </c>
      <c r="D280" s="202" t="s">
        <v>305</v>
      </c>
      <c r="E280" s="203">
        <v>12.803000000000001</v>
      </c>
      <c r="F280" s="204" t="s">
        <v>633</v>
      </c>
    </row>
    <row r="281" spans="1:6" x14ac:dyDescent="0.2">
      <c r="A281" s="200" t="s">
        <v>258</v>
      </c>
      <c r="B281" s="200" t="s">
        <v>629</v>
      </c>
      <c r="C281" s="201" t="s">
        <v>656</v>
      </c>
      <c r="D281" s="202" t="s">
        <v>305</v>
      </c>
      <c r="E281" s="203">
        <v>663.75</v>
      </c>
      <c r="F281" s="204" t="s">
        <v>633</v>
      </c>
    </row>
    <row r="282" spans="1:6" x14ac:dyDescent="0.2">
      <c r="A282" s="200" t="s">
        <v>258</v>
      </c>
      <c r="B282" s="200" t="s">
        <v>629</v>
      </c>
      <c r="C282" s="201" t="s">
        <v>657</v>
      </c>
      <c r="D282" s="202" t="s">
        <v>305</v>
      </c>
      <c r="E282" s="203">
        <v>6149.9943000000003</v>
      </c>
      <c r="F282" s="204" t="s">
        <v>618</v>
      </c>
    </row>
    <row r="283" spans="1:6" x14ac:dyDescent="0.2">
      <c r="A283" s="90" t="s">
        <v>162</v>
      </c>
      <c r="B283" s="90" t="s">
        <v>658</v>
      </c>
      <c r="C283" s="91" t="s">
        <v>659</v>
      </c>
      <c r="D283" s="92" t="s">
        <v>305</v>
      </c>
      <c r="E283" s="93">
        <v>6490</v>
      </c>
      <c r="F283" s="130" t="s">
        <v>660</v>
      </c>
    </row>
    <row r="284" spans="1:6" x14ac:dyDescent="0.2">
      <c r="A284" s="90" t="s">
        <v>162</v>
      </c>
      <c r="B284" s="90" t="s">
        <v>658</v>
      </c>
      <c r="C284" s="91" t="s">
        <v>661</v>
      </c>
      <c r="D284" s="92" t="s">
        <v>305</v>
      </c>
      <c r="E284" s="93">
        <v>6490</v>
      </c>
      <c r="F284" s="130" t="s">
        <v>660</v>
      </c>
    </row>
    <row r="285" spans="1:6" x14ac:dyDescent="0.2">
      <c r="A285" s="90" t="s">
        <v>162</v>
      </c>
      <c r="B285" s="90" t="s">
        <v>658</v>
      </c>
      <c r="C285" s="91" t="s">
        <v>662</v>
      </c>
      <c r="D285" s="92" t="s">
        <v>305</v>
      </c>
      <c r="E285" s="93">
        <v>6490</v>
      </c>
      <c r="F285" s="130" t="s">
        <v>660</v>
      </c>
    </row>
    <row r="286" spans="1:6" ht="14.1" customHeight="1" x14ac:dyDescent="0.2">
      <c r="A286" s="90" t="s">
        <v>162</v>
      </c>
      <c r="B286" s="90" t="s">
        <v>658</v>
      </c>
      <c r="C286" s="91" t="s">
        <v>663</v>
      </c>
      <c r="D286" s="92" t="s">
        <v>305</v>
      </c>
      <c r="E286" s="93">
        <v>6490</v>
      </c>
      <c r="F286" s="130" t="s">
        <v>660</v>
      </c>
    </row>
    <row r="287" spans="1:6" ht="15" customHeight="1" x14ac:dyDescent="0.2">
      <c r="A287" s="90" t="s">
        <v>162</v>
      </c>
      <c r="B287" s="90" t="s">
        <v>658</v>
      </c>
      <c r="C287" s="91" t="s">
        <v>664</v>
      </c>
      <c r="D287" s="92" t="s">
        <v>305</v>
      </c>
      <c r="E287" s="93">
        <v>6490</v>
      </c>
      <c r="F287" s="130" t="s">
        <v>660</v>
      </c>
    </row>
    <row r="288" spans="1:6" ht="21.75" customHeight="1" x14ac:dyDescent="0.2">
      <c r="A288" s="205" t="s">
        <v>182</v>
      </c>
      <c r="B288" s="205" t="s">
        <v>665</v>
      </c>
      <c r="C288" s="206" t="s">
        <v>666</v>
      </c>
      <c r="D288" s="207" t="s">
        <v>305</v>
      </c>
      <c r="E288" s="208">
        <v>2205.7732999999998</v>
      </c>
      <c r="F288" s="209" t="s">
        <v>667</v>
      </c>
    </row>
    <row r="289" spans="1:6" ht="15.95" customHeight="1" x14ac:dyDescent="0.2">
      <c r="A289" s="205" t="s">
        <v>182</v>
      </c>
      <c r="B289" s="205" t="s">
        <v>665</v>
      </c>
      <c r="C289" s="206" t="s">
        <v>668</v>
      </c>
      <c r="D289" s="207" t="s">
        <v>305</v>
      </c>
      <c r="E289" s="208">
        <v>501.5</v>
      </c>
      <c r="F289" s="209" t="s">
        <v>667</v>
      </c>
    </row>
    <row r="290" spans="1:6" x14ac:dyDescent="0.2">
      <c r="A290" s="205" t="s">
        <v>182</v>
      </c>
      <c r="B290" s="205" t="s">
        <v>665</v>
      </c>
      <c r="C290" s="206" t="s">
        <v>669</v>
      </c>
      <c r="D290" s="207" t="s">
        <v>305</v>
      </c>
      <c r="E290" s="208">
        <v>442.5</v>
      </c>
      <c r="F290" s="209" t="s">
        <v>667</v>
      </c>
    </row>
    <row r="291" spans="1:6" ht="14.1" customHeight="1" x14ac:dyDescent="0.2">
      <c r="A291" s="205" t="s">
        <v>182</v>
      </c>
      <c r="B291" s="205" t="s">
        <v>665</v>
      </c>
      <c r="C291" s="206" t="s">
        <v>670</v>
      </c>
      <c r="D291" s="207" t="s">
        <v>305</v>
      </c>
      <c r="E291" s="208">
        <v>531</v>
      </c>
      <c r="F291" s="209" t="s">
        <v>667</v>
      </c>
    </row>
    <row r="292" spans="1:6" x14ac:dyDescent="0.2">
      <c r="A292" s="205" t="s">
        <v>182</v>
      </c>
      <c r="B292" s="205" t="s">
        <v>665</v>
      </c>
      <c r="C292" s="206" t="s">
        <v>671</v>
      </c>
      <c r="D292" s="207" t="s">
        <v>305</v>
      </c>
      <c r="E292" s="208">
        <v>796.5</v>
      </c>
      <c r="F292" s="209" t="s">
        <v>667</v>
      </c>
    </row>
    <row r="293" spans="1:6" ht="17.25" customHeight="1" x14ac:dyDescent="0.2">
      <c r="A293" s="205" t="s">
        <v>182</v>
      </c>
      <c r="B293" s="205" t="s">
        <v>665</v>
      </c>
      <c r="C293" s="206" t="s">
        <v>672</v>
      </c>
      <c r="D293" s="207" t="s">
        <v>305</v>
      </c>
      <c r="E293" s="208">
        <v>5640.4</v>
      </c>
      <c r="F293" s="209" t="s">
        <v>667</v>
      </c>
    </row>
    <row r="294" spans="1:6" ht="30.75" customHeight="1" x14ac:dyDescent="0.2">
      <c r="A294" s="205" t="s">
        <v>182</v>
      </c>
      <c r="B294" s="205" t="s">
        <v>665</v>
      </c>
      <c r="C294" s="206" t="s">
        <v>673</v>
      </c>
      <c r="D294" s="207" t="s">
        <v>305</v>
      </c>
      <c r="E294" s="208">
        <v>5640.4</v>
      </c>
      <c r="F294" s="209" t="s">
        <v>667</v>
      </c>
    </row>
    <row r="295" spans="1:6" ht="24" x14ac:dyDescent="0.2">
      <c r="A295" s="205" t="s">
        <v>182</v>
      </c>
      <c r="B295" s="205" t="s">
        <v>665</v>
      </c>
      <c r="C295" s="206" t="s">
        <v>674</v>
      </c>
      <c r="D295" s="207" t="s">
        <v>305</v>
      </c>
      <c r="E295" s="208">
        <v>5640.4</v>
      </c>
      <c r="F295" s="209" t="s">
        <v>667</v>
      </c>
    </row>
    <row r="296" spans="1:6" ht="29.25" customHeight="1" x14ac:dyDescent="0.2">
      <c r="A296" s="205" t="s">
        <v>182</v>
      </c>
      <c r="B296" s="205" t="s">
        <v>665</v>
      </c>
      <c r="C296" s="206" t="s">
        <v>675</v>
      </c>
      <c r="D296" s="207" t="s">
        <v>305</v>
      </c>
      <c r="E296" s="208">
        <v>4366</v>
      </c>
      <c r="F296" s="209" t="s">
        <v>667</v>
      </c>
    </row>
    <row r="297" spans="1:6" ht="28.5" customHeight="1" x14ac:dyDescent="0.2">
      <c r="A297" s="205" t="s">
        <v>182</v>
      </c>
      <c r="B297" s="205" t="s">
        <v>665</v>
      </c>
      <c r="C297" s="206" t="s">
        <v>676</v>
      </c>
      <c r="D297" s="207" t="s">
        <v>305</v>
      </c>
      <c r="E297" s="208">
        <v>15611.4</v>
      </c>
      <c r="F297" s="209" t="s">
        <v>667</v>
      </c>
    </row>
    <row r="298" spans="1:6" ht="28.5" customHeight="1" x14ac:dyDescent="0.2">
      <c r="A298" s="205" t="s">
        <v>182</v>
      </c>
      <c r="B298" s="205" t="s">
        <v>665</v>
      </c>
      <c r="C298" s="206" t="s">
        <v>677</v>
      </c>
      <c r="D298" s="207" t="s">
        <v>305</v>
      </c>
      <c r="E298" s="208">
        <v>179.15</v>
      </c>
      <c r="F298" s="209" t="s">
        <v>667</v>
      </c>
    </row>
    <row r="299" spans="1:6" ht="22.5" customHeight="1" x14ac:dyDescent="0.2">
      <c r="A299" s="205" t="s">
        <v>182</v>
      </c>
      <c r="B299" s="205" t="s">
        <v>665</v>
      </c>
      <c r="C299" s="206" t="s">
        <v>678</v>
      </c>
      <c r="D299" s="207" t="s">
        <v>305</v>
      </c>
      <c r="E299" s="208">
        <v>194.7</v>
      </c>
      <c r="F299" s="209" t="s">
        <v>667</v>
      </c>
    </row>
    <row r="300" spans="1:6" x14ac:dyDescent="0.2">
      <c r="A300" s="205" t="s">
        <v>182</v>
      </c>
      <c r="B300" s="205" t="s">
        <v>665</v>
      </c>
      <c r="C300" s="206" t="s">
        <v>679</v>
      </c>
      <c r="D300" s="207" t="s">
        <v>305</v>
      </c>
      <c r="E300" s="208">
        <v>672.6</v>
      </c>
      <c r="F300" s="209" t="s">
        <v>667</v>
      </c>
    </row>
    <row r="301" spans="1:6" x14ac:dyDescent="0.2">
      <c r="A301" s="205" t="s">
        <v>182</v>
      </c>
      <c r="B301" s="205" t="s">
        <v>665</v>
      </c>
      <c r="C301" s="206" t="s">
        <v>680</v>
      </c>
      <c r="D301" s="207" t="s">
        <v>305</v>
      </c>
      <c r="E301" s="208">
        <v>20650</v>
      </c>
      <c r="F301" s="209" t="s">
        <v>667</v>
      </c>
    </row>
    <row r="302" spans="1:6" x14ac:dyDescent="0.2">
      <c r="A302" s="205" t="s">
        <v>182</v>
      </c>
      <c r="B302" s="205" t="s">
        <v>665</v>
      </c>
      <c r="C302" s="206" t="s">
        <v>681</v>
      </c>
      <c r="D302" s="207" t="s">
        <v>305</v>
      </c>
      <c r="E302" s="208">
        <v>4661</v>
      </c>
      <c r="F302" s="209" t="s">
        <v>667</v>
      </c>
    </row>
    <row r="303" spans="1:6" x14ac:dyDescent="0.2">
      <c r="A303" s="205" t="s">
        <v>182</v>
      </c>
      <c r="B303" s="205" t="s">
        <v>665</v>
      </c>
      <c r="C303" s="206" t="s">
        <v>682</v>
      </c>
      <c r="D303" s="207" t="s">
        <v>305</v>
      </c>
      <c r="E303" s="208">
        <v>525.1</v>
      </c>
      <c r="F303" s="209" t="s">
        <v>667</v>
      </c>
    </row>
    <row r="304" spans="1:6" x14ac:dyDescent="0.2">
      <c r="A304" s="205" t="s">
        <v>182</v>
      </c>
      <c r="B304" s="205" t="s">
        <v>665</v>
      </c>
      <c r="C304" s="206" t="s">
        <v>683</v>
      </c>
      <c r="D304" s="207" t="s">
        <v>305</v>
      </c>
      <c r="E304" s="208">
        <v>6384.19</v>
      </c>
      <c r="F304" s="209" t="s">
        <v>667</v>
      </c>
    </row>
    <row r="305" spans="1:6" ht="21" customHeight="1" x14ac:dyDescent="0.2">
      <c r="A305" s="205" t="s">
        <v>182</v>
      </c>
      <c r="B305" s="205" t="s">
        <v>665</v>
      </c>
      <c r="C305" s="206" t="s">
        <v>684</v>
      </c>
      <c r="D305" s="207" t="s">
        <v>305</v>
      </c>
      <c r="E305" s="208">
        <v>899.04330000000004</v>
      </c>
      <c r="F305" s="209" t="s">
        <v>667</v>
      </c>
    </row>
    <row r="306" spans="1:6" ht="29.25" customHeight="1" x14ac:dyDescent="0.2">
      <c r="A306" s="205" t="s">
        <v>182</v>
      </c>
      <c r="B306" s="205" t="s">
        <v>665</v>
      </c>
      <c r="C306" s="206" t="s">
        <v>685</v>
      </c>
      <c r="D306" s="207" t="s">
        <v>305</v>
      </c>
      <c r="E306" s="208">
        <v>348.1</v>
      </c>
      <c r="F306" s="209" t="s">
        <v>667</v>
      </c>
    </row>
    <row r="307" spans="1:6" ht="28.5" customHeight="1" x14ac:dyDescent="0.2">
      <c r="A307" s="205" t="s">
        <v>182</v>
      </c>
      <c r="B307" s="205" t="s">
        <v>665</v>
      </c>
      <c r="C307" s="206" t="s">
        <v>686</v>
      </c>
      <c r="D307" s="207" t="s">
        <v>305</v>
      </c>
      <c r="E307" s="208">
        <v>147.5</v>
      </c>
      <c r="F307" s="209" t="s">
        <v>667</v>
      </c>
    </row>
    <row r="308" spans="1:6" ht="32.25" customHeight="1" x14ac:dyDescent="0.2">
      <c r="A308" s="205" t="s">
        <v>182</v>
      </c>
      <c r="B308" s="205" t="s">
        <v>665</v>
      </c>
      <c r="C308" s="206" t="s">
        <v>687</v>
      </c>
      <c r="D308" s="207" t="s">
        <v>305</v>
      </c>
      <c r="E308" s="208">
        <v>11210</v>
      </c>
      <c r="F308" s="209" t="s">
        <v>667</v>
      </c>
    </row>
    <row r="309" spans="1:6" ht="24" x14ac:dyDescent="0.2">
      <c r="A309" s="205" t="s">
        <v>182</v>
      </c>
      <c r="B309" s="205" t="s">
        <v>665</v>
      </c>
      <c r="C309" s="206" t="s">
        <v>688</v>
      </c>
      <c r="D309" s="207" t="s">
        <v>305</v>
      </c>
      <c r="E309" s="208">
        <v>1333.4</v>
      </c>
      <c r="F309" s="209" t="s">
        <v>667</v>
      </c>
    </row>
    <row r="310" spans="1:6" x14ac:dyDescent="0.2">
      <c r="A310" s="210" t="s">
        <v>152</v>
      </c>
      <c r="B310" s="210" t="s">
        <v>689</v>
      </c>
      <c r="C310" s="211" t="s">
        <v>690</v>
      </c>
      <c r="D310" s="212" t="s">
        <v>305</v>
      </c>
      <c r="E310" s="213">
        <v>939.75</v>
      </c>
      <c r="F310" s="214" t="s">
        <v>691</v>
      </c>
    </row>
    <row r="311" spans="1:6" ht="22.5" customHeight="1" x14ac:dyDescent="0.2">
      <c r="A311" s="210" t="s">
        <v>152</v>
      </c>
      <c r="B311" s="210" t="s">
        <v>689</v>
      </c>
      <c r="C311" s="211" t="s">
        <v>692</v>
      </c>
      <c r="D311" s="212" t="s">
        <v>305</v>
      </c>
      <c r="E311" s="213">
        <v>590</v>
      </c>
      <c r="F311" s="214" t="s">
        <v>691</v>
      </c>
    </row>
    <row r="312" spans="1:6" x14ac:dyDescent="0.2">
      <c r="A312" s="210" t="s">
        <v>152</v>
      </c>
      <c r="B312" s="210" t="s">
        <v>689</v>
      </c>
      <c r="C312" s="211" t="s">
        <v>693</v>
      </c>
      <c r="D312" s="212" t="s">
        <v>305</v>
      </c>
      <c r="E312" s="213">
        <v>761.25</v>
      </c>
      <c r="F312" s="214" t="s">
        <v>691</v>
      </c>
    </row>
    <row r="313" spans="1:6" x14ac:dyDescent="0.2">
      <c r="A313" s="210" t="s">
        <v>152</v>
      </c>
      <c r="B313" s="210" t="s">
        <v>689</v>
      </c>
      <c r="C313" s="215" t="s">
        <v>693</v>
      </c>
      <c r="D313" s="216" t="s">
        <v>305</v>
      </c>
      <c r="E313" s="217">
        <v>761.25</v>
      </c>
      <c r="F313" s="218" t="s">
        <v>694</v>
      </c>
    </row>
    <row r="314" spans="1:6" ht="26.25" customHeight="1" x14ac:dyDescent="0.2">
      <c r="A314" s="210" t="s">
        <v>152</v>
      </c>
      <c r="B314" s="210" t="s">
        <v>689</v>
      </c>
      <c r="C314" s="215" t="s">
        <v>695</v>
      </c>
      <c r="D314" s="216" t="s">
        <v>305</v>
      </c>
      <c r="E314" s="217">
        <v>309.75</v>
      </c>
      <c r="F314" s="218" t="s">
        <v>694</v>
      </c>
    </row>
    <row r="315" spans="1:6" ht="18" customHeight="1" x14ac:dyDescent="0.2">
      <c r="A315" s="210" t="s">
        <v>152</v>
      </c>
      <c r="B315" s="210" t="s">
        <v>689</v>
      </c>
      <c r="C315" s="211" t="s">
        <v>696</v>
      </c>
      <c r="D315" s="212" t="s">
        <v>305</v>
      </c>
      <c r="E315" s="213">
        <v>270.48</v>
      </c>
      <c r="F315" s="218" t="s">
        <v>694</v>
      </c>
    </row>
    <row r="316" spans="1:6" x14ac:dyDescent="0.2">
      <c r="A316" s="210" t="s">
        <v>152</v>
      </c>
      <c r="B316" s="210" t="s">
        <v>689</v>
      </c>
      <c r="C316" s="211" t="s">
        <v>697</v>
      </c>
      <c r="D316" s="212" t="s">
        <v>305</v>
      </c>
      <c r="E316" s="213">
        <v>229.21530000000001</v>
      </c>
      <c r="F316" s="214" t="s">
        <v>691</v>
      </c>
    </row>
    <row r="317" spans="1:6" x14ac:dyDescent="0.2">
      <c r="A317" s="210" t="s">
        <v>152</v>
      </c>
      <c r="B317" s="210" t="s">
        <v>689</v>
      </c>
      <c r="C317" s="211" t="s">
        <v>698</v>
      </c>
      <c r="D317" s="212" t="s">
        <v>305</v>
      </c>
      <c r="E317" s="213">
        <v>194.25</v>
      </c>
      <c r="F317" s="218" t="s">
        <v>694</v>
      </c>
    </row>
    <row r="318" spans="1:6" x14ac:dyDescent="0.2">
      <c r="A318" s="210" t="s">
        <v>152</v>
      </c>
      <c r="B318" s="210" t="s">
        <v>689</v>
      </c>
      <c r="C318" s="211" t="s">
        <v>699</v>
      </c>
      <c r="D318" s="212" t="s">
        <v>305</v>
      </c>
      <c r="E318" s="213">
        <v>414.75</v>
      </c>
      <c r="F318" s="214" t="s">
        <v>691</v>
      </c>
    </row>
    <row r="319" spans="1:6" x14ac:dyDescent="0.2">
      <c r="A319" s="210" t="s">
        <v>152</v>
      </c>
      <c r="B319" s="210" t="s">
        <v>689</v>
      </c>
      <c r="C319" s="211" t="s">
        <v>700</v>
      </c>
      <c r="D319" s="212" t="s">
        <v>305</v>
      </c>
      <c r="E319" s="213">
        <v>414.75</v>
      </c>
      <c r="F319" s="218" t="s">
        <v>694</v>
      </c>
    </row>
    <row r="320" spans="1:6" x14ac:dyDescent="0.2">
      <c r="A320" s="210" t="s">
        <v>152</v>
      </c>
      <c r="B320" s="210" t="s">
        <v>689</v>
      </c>
      <c r="C320" s="215" t="s">
        <v>701</v>
      </c>
      <c r="D320" s="216" t="s">
        <v>305</v>
      </c>
      <c r="E320" s="217">
        <v>3669.75</v>
      </c>
      <c r="F320" s="218" t="s">
        <v>694</v>
      </c>
    </row>
    <row r="321" spans="1:6" x14ac:dyDescent="0.2">
      <c r="A321" s="210" t="s">
        <v>152</v>
      </c>
      <c r="B321" s="210" t="s">
        <v>689</v>
      </c>
      <c r="C321" s="211" t="s">
        <v>702</v>
      </c>
      <c r="D321" s="212" t="s">
        <v>703</v>
      </c>
      <c r="E321" s="213">
        <v>866.25</v>
      </c>
      <c r="F321" s="218" t="s">
        <v>694</v>
      </c>
    </row>
    <row r="322" spans="1:6" ht="24" x14ac:dyDescent="0.2">
      <c r="A322" s="210" t="s">
        <v>152</v>
      </c>
      <c r="B322" s="210" t="s">
        <v>689</v>
      </c>
      <c r="C322" s="211" t="s">
        <v>704</v>
      </c>
      <c r="D322" s="212" t="s">
        <v>305</v>
      </c>
      <c r="E322" s="213">
        <v>8096</v>
      </c>
      <c r="F322" s="218" t="s">
        <v>694</v>
      </c>
    </row>
    <row r="323" spans="1:6" ht="24" x14ac:dyDescent="0.2">
      <c r="A323" s="210" t="s">
        <v>152</v>
      </c>
      <c r="B323" s="210" t="s">
        <v>689</v>
      </c>
      <c r="C323" s="211" t="s">
        <v>705</v>
      </c>
      <c r="D323" s="212" t="s">
        <v>305</v>
      </c>
      <c r="E323" s="213">
        <v>8000</v>
      </c>
      <c r="F323" s="218" t="s">
        <v>694</v>
      </c>
    </row>
    <row r="324" spans="1:6" x14ac:dyDescent="0.2">
      <c r="A324" s="210" t="s">
        <v>152</v>
      </c>
      <c r="B324" s="210" t="s">
        <v>689</v>
      </c>
      <c r="C324" s="215" t="s">
        <v>706</v>
      </c>
      <c r="D324" s="216" t="s">
        <v>305</v>
      </c>
      <c r="E324" s="217">
        <v>167.27</v>
      </c>
      <c r="F324" s="218" t="s">
        <v>694</v>
      </c>
    </row>
    <row r="325" spans="1:6" ht="30.75" customHeight="1" x14ac:dyDescent="0.2">
      <c r="A325" s="210" t="s">
        <v>152</v>
      </c>
      <c r="B325" s="210" t="s">
        <v>689</v>
      </c>
      <c r="C325" s="211" t="s">
        <v>707</v>
      </c>
      <c r="D325" s="212" t="s">
        <v>305</v>
      </c>
      <c r="E325" s="213">
        <v>402.67669999999998</v>
      </c>
      <c r="F325" s="214" t="s">
        <v>691</v>
      </c>
    </row>
    <row r="326" spans="1:6" x14ac:dyDescent="0.2">
      <c r="A326" s="210" t="s">
        <v>152</v>
      </c>
      <c r="B326" s="210" t="s">
        <v>689</v>
      </c>
      <c r="C326" s="211" t="s">
        <v>708</v>
      </c>
      <c r="D326" s="212" t="s">
        <v>305</v>
      </c>
      <c r="E326" s="213">
        <v>600.9153</v>
      </c>
      <c r="F326" s="214" t="s">
        <v>691</v>
      </c>
    </row>
    <row r="327" spans="1:6" x14ac:dyDescent="0.2">
      <c r="A327" s="210" t="s">
        <v>152</v>
      </c>
      <c r="B327" s="210" t="s">
        <v>689</v>
      </c>
      <c r="C327" s="211" t="s">
        <v>709</v>
      </c>
      <c r="D327" s="212" t="s">
        <v>703</v>
      </c>
      <c r="E327" s="213">
        <v>489.40600000000001</v>
      </c>
      <c r="F327" s="218" t="s">
        <v>694</v>
      </c>
    </row>
    <row r="328" spans="1:6" ht="24.75" customHeight="1" x14ac:dyDescent="0.2">
      <c r="A328" s="210" t="s">
        <v>152</v>
      </c>
      <c r="B328" s="210" t="s">
        <v>689</v>
      </c>
      <c r="C328" s="211" t="s">
        <v>710</v>
      </c>
      <c r="D328" s="212" t="s">
        <v>305</v>
      </c>
      <c r="E328" s="213">
        <v>455.48</v>
      </c>
      <c r="F328" s="214" t="s">
        <v>691</v>
      </c>
    </row>
    <row r="329" spans="1:6" ht="24" x14ac:dyDescent="0.2">
      <c r="A329" s="90" t="s">
        <v>165</v>
      </c>
      <c r="B329" s="90" t="s">
        <v>711</v>
      </c>
      <c r="C329" s="91" t="s">
        <v>712</v>
      </c>
      <c r="D329" s="92" t="s">
        <v>305</v>
      </c>
      <c r="E329" s="93">
        <v>6490</v>
      </c>
      <c r="F329" s="130" t="s">
        <v>713</v>
      </c>
    </row>
    <row r="330" spans="1:6" ht="24" x14ac:dyDescent="0.2">
      <c r="A330" s="90" t="s">
        <v>714</v>
      </c>
      <c r="B330" s="90" t="s">
        <v>715</v>
      </c>
      <c r="C330" s="91" t="s">
        <v>716</v>
      </c>
      <c r="D330" s="92" t="s">
        <v>473</v>
      </c>
      <c r="E330" s="93">
        <v>460.2</v>
      </c>
      <c r="F330" s="130" t="s">
        <v>717</v>
      </c>
    </row>
    <row r="331" spans="1:6" ht="36" x14ac:dyDescent="0.2">
      <c r="A331" s="90" t="s">
        <v>103</v>
      </c>
      <c r="B331" s="90" t="s">
        <v>718</v>
      </c>
      <c r="C331" s="91" t="s">
        <v>719</v>
      </c>
      <c r="D331" s="92" t="s">
        <v>720</v>
      </c>
      <c r="E331" s="93">
        <v>44877.760000000002</v>
      </c>
      <c r="F331" s="130" t="s">
        <v>721</v>
      </c>
    </row>
    <row r="332" spans="1:6" x14ac:dyDescent="0.2">
      <c r="A332" s="94" t="s">
        <v>722</v>
      </c>
      <c r="B332" s="94" t="s">
        <v>723</v>
      </c>
      <c r="C332" s="91" t="s">
        <v>724</v>
      </c>
      <c r="D332" s="92" t="s">
        <v>725</v>
      </c>
      <c r="E332" s="93">
        <v>3000</v>
      </c>
      <c r="F332" s="130" t="s">
        <v>726</v>
      </c>
    </row>
    <row r="333" spans="1:6" ht="24" x14ac:dyDescent="0.2">
      <c r="A333" s="219" t="s">
        <v>727</v>
      </c>
      <c r="B333" s="219" t="s">
        <v>728</v>
      </c>
      <c r="C333" s="220" t="s">
        <v>729</v>
      </c>
      <c r="D333" s="221" t="s">
        <v>305</v>
      </c>
      <c r="E333" s="222">
        <v>23562.5</v>
      </c>
      <c r="F333" s="223" t="s">
        <v>730</v>
      </c>
    </row>
    <row r="334" spans="1:6" ht="24" x14ac:dyDescent="0.2">
      <c r="A334" s="219" t="s">
        <v>727</v>
      </c>
      <c r="B334" s="219" t="s">
        <v>728</v>
      </c>
      <c r="C334" s="220" t="s">
        <v>731</v>
      </c>
      <c r="D334" s="221" t="s">
        <v>305</v>
      </c>
      <c r="E334" s="222">
        <v>102660</v>
      </c>
      <c r="F334" s="223" t="s">
        <v>730</v>
      </c>
    </row>
    <row r="335" spans="1:6" ht="20.25" customHeight="1" x14ac:dyDescent="0.2">
      <c r="A335" s="224" t="s">
        <v>732</v>
      </c>
      <c r="B335" s="224" t="s">
        <v>733</v>
      </c>
      <c r="C335" s="225" t="s">
        <v>734</v>
      </c>
      <c r="D335" s="226" t="s">
        <v>305</v>
      </c>
      <c r="E335" s="227">
        <v>590</v>
      </c>
      <c r="F335" s="228" t="s">
        <v>735</v>
      </c>
    </row>
    <row r="336" spans="1:6" ht="15" customHeight="1" x14ac:dyDescent="0.2">
      <c r="A336" s="224" t="s">
        <v>732</v>
      </c>
      <c r="B336" s="224" t="s">
        <v>733</v>
      </c>
      <c r="C336" s="225" t="s">
        <v>736</v>
      </c>
      <c r="D336" s="226" t="s">
        <v>305</v>
      </c>
      <c r="E336" s="227">
        <v>2124</v>
      </c>
      <c r="F336" s="228" t="s">
        <v>735</v>
      </c>
    </row>
    <row r="337" spans="1:6" ht="14.1" customHeight="1" x14ac:dyDescent="0.2">
      <c r="A337" s="224" t="s">
        <v>732</v>
      </c>
      <c r="B337" s="224" t="s">
        <v>733</v>
      </c>
      <c r="C337" s="225" t="s">
        <v>737</v>
      </c>
      <c r="D337" s="226" t="s">
        <v>738</v>
      </c>
      <c r="E337" s="227">
        <v>2832</v>
      </c>
      <c r="F337" s="228" t="s">
        <v>735</v>
      </c>
    </row>
    <row r="338" spans="1:6" x14ac:dyDescent="0.2">
      <c r="A338" s="224" t="s">
        <v>732</v>
      </c>
      <c r="B338" s="224" t="s">
        <v>733</v>
      </c>
      <c r="C338" s="225" t="s">
        <v>739</v>
      </c>
      <c r="D338" s="226" t="s">
        <v>738</v>
      </c>
      <c r="E338" s="227">
        <v>2548.8000000000002</v>
      </c>
      <c r="F338" s="228" t="s">
        <v>735</v>
      </c>
    </row>
    <row r="339" spans="1:6" ht="15" customHeight="1" x14ac:dyDescent="0.2">
      <c r="A339" s="224" t="s">
        <v>732</v>
      </c>
      <c r="B339" s="224" t="s">
        <v>733</v>
      </c>
      <c r="C339" s="225" t="s">
        <v>740</v>
      </c>
      <c r="D339" s="226" t="s">
        <v>738</v>
      </c>
      <c r="E339" s="227">
        <v>2360</v>
      </c>
      <c r="F339" s="228" t="s">
        <v>735</v>
      </c>
    </row>
    <row r="340" spans="1:6" ht="24" x14ac:dyDescent="0.2">
      <c r="A340" s="224" t="s">
        <v>732</v>
      </c>
      <c r="B340" s="224" t="s">
        <v>733</v>
      </c>
      <c r="C340" s="225" t="s">
        <v>741</v>
      </c>
      <c r="D340" s="226" t="s">
        <v>738</v>
      </c>
      <c r="E340" s="227">
        <v>2360</v>
      </c>
      <c r="F340" s="228" t="s">
        <v>735</v>
      </c>
    </row>
    <row r="341" spans="1:6" x14ac:dyDescent="0.2">
      <c r="A341" s="224" t="s">
        <v>732</v>
      </c>
      <c r="B341" s="224" t="s">
        <v>733</v>
      </c>
      <c r="C341" s="225" t="s">
        <v>742</v>
      </c>
      <c r="D341" s="226" t="s">
        <v>738</v>
      </c>
      <c r="E341" s="227">
        <v>708</v>
      </c>
      <c r="F341" s="228" t="s">
        <v>735</v>
      </c>
    </row>
    <row r="342" spans="1:6" x14ac:dyDescent="0.2">
      <c r="A342" s="224" t="s">
        <v>732</v>
      </c>
      <c r="B342" s="224" t="s">
        <v>733</v>
      </c>
      <c r="C342" s="225" t="s">
        <v>743</v>
      </c>
      <c r="D342" s="226" t="s">
        <v>305</v>
      </c>
      <c r="E342" s="227">
        <v>7670</v>
      </c>
      <c r="F342" s="228" t="s">
        <v>735</v>
      </c>
    </row>
    <row r="343" spans="1:6" ht="24" x14ac:dyDescent="0.2">
      <c r="A343" s="224" t="s">
        <v>732</v>
      </c>
      <c r="B343" s="224" t="s">
        <v>733</v>
      </c>
      <c r="C343" s="225" t="s">
        <v>744</v>
      </c>
      <c r="D343" s="226" t="s">
        <v>738</v>
      </c>
      <c r="E343" s="227">
        <v>2548.8000000000002</v>
      </c>
      <c r="F343" s="228" t="s">
        <v>735</v>
      </c>
    </row>
    <row r="344" spans="1:6" ht="24" x14ac:dyDescent="0.2">
      <c r="A344" s="224" t="s">
        <v>732</v>
      </c>
      <c r="B344" s="224" t="s">
        <v>733</v>
      </c>
      <c r="C344" s="225" t="s">
        <v>745</v>
      </c>
      <c r="D344" s="226" t="s">
        <v>305</v>
      </c>
      <c r="E344" s="227">
        <v>2360</v>
      </c>
      <c r="F344" s="228" t="s">
        <v>735</v>
      </c>
    </row>
    <row r="345" spans="1:6" ht="24" x14ac:dyDescent="0.2">
      <c r="A345" s="224" t="s">
        <v>732</v>
      </c>
      <c r="B345" s="224" t="s">
        <v>733</v>
      </c>
      <c r="C345" s="225" t="s">
        <v>746</v>
      </c>
      <c r="D345" s="226" t="s">
        <v>305</v>
      </c>
      <c r="E345" s="227">
        <v>1770</v>
      </c>
      <c r="F345" s="228" t="s">
        <v>735</v>
      </c>
    </row>
    <row r="346" spans="1:6" x14ac:dyDescent="0.2">
      <c r="A346" s="224" t="s">
        <v>732</v>
      </c>
      <c r="B346" s="224" t="s">
        <v>733</v>
      </c>
      <c r="C346" s="225" t="s">
        <v>747</v>
      </c>
      <c r="D346" s="226" t="s">
        <v>305</v>
      </c>
      <c r="E346" s="227">
        <v>1121</v>
      </c>
      <c r="F346" s="228" t="s">
        <v>735</v>
      </c>
    </row>
    <row r="347" spans="1:6" x14ac:dyDescent="0.2">
      <c r="A347" s="229" t="s">
        <v>748</v>
      </c>
      <c r="B347" s="229" t="s">
        <v>749</v>
      </c>
      <c r="C347" s="230" t="s">
        <v>750</v>
      </c>
      <c r="D347" s="231" t="s">
        <v>305</v>
      </c>
      <c r="E347" s="232">
        <v>1770</v>
      </c>
      <c r="F347" s="233" t="s">
        <v>751</v>
      </c>
    </row>
    <row r="348" spans="1:6" ht="24" x14ac:dyDescent="0.2">
      <c r="A348" s="229" t="s">
        <v>748</v>
      </c>
      <c r="B348" s="229" t="s">
        <v>749</v>
      </c>
      <c r="C348" s="230" t="s">
        <v>752</v>
      </c>
      <c r="D348" s="231" t="s">
        <v>305</v>
      </c>
      <c r="E348" s="232">
        <v>1062</v>
      </c>
      <c r="F348" s="233" t="s">
        <v>751</v>
      </c>
    </row>
    <row r="349" spans="1:6" x14ac:dyDescent="0.2">
      <c r="A349" s="229" t="s">
        <v>748</v>
      </c>
      <c r="B349" s="229" t="s">
        <v>749</v>
      </c>
      <c r="C349" s="230" t="s">
        <v>753</v>
      </c>
      <c r="D349" s="231" t="s">
        <v>305</v>
      </c>
      <c r="E349" s="232">
        <v>420.55200000000002</v>
      </c>
      <c r="F349" s="233" t="s">
        <v>751</v>
      </c>
    </row>
    <row r="350" spans="1:6" ht="24" x14ac:dyDescent="0.2">
      <c r="A350" s="229" t="s">
        <v>748</v>
      </c>
      <c r="B350" s="229" t="s">
        <v>749</v>
      </c>
      <c r="C350" s="230" t="s">
        <v>754</v>
      </c>
      <c r="D350" s="231" t="s">
        <v>305</v>
      </c>
      <c r="E350" s="232">
        <v>420.73</v>
      </c>
      <c r="F350" s="233" t="s">
        <v>751</v>
      </c>
    </row>
    <row r="351" spans="1:6" ht="24" x14ac:dyDescent="0.2">
      <c r="A351" s="229" t="s">
        <v>748</v>
      </c>
      <c r="B351" s="229" t="s">
        <v>749</v>
      </c>
      <c r="C351" s="230" t="s">
        <v>755</v>
      </c>
      <c r="D351" s="231" t="s">
        <v>305</v>
      </c>
      <c r="E351" s="232">
        <v>1379.48</v>
      </c>
      <c r="F351" s="233" t="s">
        <v>751</v>
      </c>
    </row>
    <row r="352" spans="1:6" ht="24" x14ac:dyDescent="0.2">
      <c r="A352" s="229" t="s">
        <v>748</v>
      </c>
      <c r="B352" s="229" t="s">
        <v>749</v>
      </c>
      <c r="C352" s="230" t="s">
        <v>755</v>
      </c>
      <c r="D352" s="231" t="s">
        <v>305</v>
      </c>
      <c r="E352" s="232">
        <v>486.69200000000001</v>
      </c>
      <c r="F352" s="233" t="s">
        <v>751</v>
      </c>
    </row>
    <row r="353" spans="1:6" ht="24" x14ac:dyDescent="0.2">
      <c r="A353" s="229" t="s">
        <v>748</v>
      </c>
      <c r="B353" s="229" t="s">
        <v>749</v>
      </c>
      <c r="C353" s="230" t="s">
        <v>756</v>
      </c>
      <c r="D353" s="231" t="s">
        <v>305</v>
      </c>
      <c r="E353" s="232">
        <v>420.09199999999998</v>
      </c>
      <c r="F353" s="233" t="s">
        <v>751</v>
      </c>
    </row>
    <row r="354" spans="1:6" ht="24" x14ac:dyDescent="0.2">
      <c r="A354" s="229" t="s">
        <v>748</v>
      </c>
      <c r="B354" s="229" t="s">
        <v>749</v>
      </c>
      <c r="C354" s="230" t="s">
        <v>757</v>
      </c>
      <c r="D354" s="231" t="s">
        <v>305</v>
      </c>
      <c r="E354" s="232">
        <v>422.358</v>
      </c>
      <c r="F354" s="233" t="s">
        <v>751</v>
      </c>
    </row>
    <row r="355" spans="1:6" ht="15" customHeight="1" x14ac:dyDescent="0.2">
      <c r="A355" s="229" t="s">
        <v>748</v>
      </c>
      <c r="B355" s="229" t="s">
        <v>749</v>
      </c>
      <c r="C355" s="230" t="s">
        <v>758</v>
      </c>
      <c r="D355" s="231" t="s">
        <v>305</v>
      </c>
      <c r="E355" s="232">
        <v>422.44</v>
      </c>
      <c r="F355" s="233" t="s">
        <v>751</v>
      </c>
    </row>
    <row r="356" spans="1:6" ht="24" x14ac:dyDescent="0.2">
      <c r="A356" s="229" t="s">
        <v>748</v>
      </c>
      <c r="B356" s="229" t="s">
        <v>749</v>
      </c>
      <c r="C356" s="230" t="s">
        <v>759</v>
      </c>
      <c r="D356" s="231" t="s">
        <v>305</v>
      </c>
      <c r="E356" s="232">
        <v>422.62799999999999</v>
      </c>
      <c r="F356" s="233" t="s">
        <v>751</v>
      </c>
    </row>
    <row r="357" spans="1:6" ht="14.1" customHeight="1" x14ac:dyDescent="0.2">
      <c r="A357" s="229" t="s">
        <v>748</v>
      </c>
      <c r="B357" s="229" t="s">
        <v>749</v>
      </c>
      <c r="C357" s="230" t="s">
        <v>760</v>
      </c>
      <c r="D357" s="231" t="s">
        <v>305</v>
      </c>
      <c r="E357" s="232">
        <v>810.41200000000003</v>
      </c>
      <c r="F357" s="233" t="s">
        <v>751</v>
      </c>
    </row>
    <row r="358" spans="1:6" x14ac:dyDescent="0.2">
      <c r="A358" s="229" t="s">
        <v>748</v>
      </c>
      <c r="B358" s="229" t="s">
        <v>749</v>
      </c>
      <c r="C358" s="230" t="s">
        <v>761</v>
      </c>
      <c r="D358" s="231" t="s">
        <v>305</v>
      </c>
      <c r="E358" s="232">
        <v>1069.47</v>
      </c>
      <c r="F358" s="233" t="s">
        <v>751</v>
      </c>
    </row>
    <row r="359" spans="1:6" ht="18" customHeight="1" x14ac:dyDescent="0.2">
      <c r="A359" s="229" t="s">
        <v>748</v>
      </c>
      <c r="B359" s="229" t="s">
        <v>749</v>
      </c>
      <c r="C359" s="230" t="s">
        <v>762</v>
      </c>
      <c r="D359" s="231" t="s">
        <v>305</v>
      </c>
      <c r="E359" s="232">
        <v>3499.9967000000001</v>
      </c>
      <c r="F359" s="233" t="s">
        <v>751</v>
      </c>
    </row>
    <row r="360" spans="1:6" ht="18.95" customHeight="1" x14ac:dyDescent="0.2">
      <c r="A360" s="229" t="s">
        <v>748</v>
      </c>
      <c r="B360" s="229" t="s">
        <v>749</v>
      </c>
      <c r="C360" s="230" t="s">
        <v>763</v>
      </c>
      <c r="D360" s="231" t="s">
        <v>305</v>
      </c>
      <c r="E360" s="232">
        <v>200.6</v>
      </c>
      <c r="F360" s="233" t="s">
        <v>751</v>
      </c>
    </row>
    <row r="361" spans="1:6" ht="15.95" customHeight="1" x14ac:dyDescent="0.2">
      <c r="A361" s="229" t="s">
        <v>748</v>
      </c>
      <c r="B361" s="229" t="s">
        <v>749</v>
      </c>
      <c r="C361" s="230" t="s">
        <v>764</v>
      </c>
      <c r="D361" s="231" t="s">
        <v>305</v>
      </c>
      <c r="E361" s="232">
        <v>17.405000000000001</v>
      </c>
      <c r="F361" s="233" t="s">
        <v>751</v>
      </c>
    </row>
    <row r="362" spans="1:6" ht="21" customHeight="1" x14ac:dyDescent="0.2">
      <c r="A362" s="229" t="s">
        <v>748</v>
      </c>
      <c r="B362" s="229" t="s">
        <v>749</v>
      </c>
      <c r="C362" s="230" t="s">
        <v>765</v>
      </c>
      <c r="D362" s="231" t="s">
        <v>305</v>
      </c>
      <c r="E362" s="232">
        <v>101.48</v>
      </c>
      <c r="F362" s="233" t="s">
        <v>751</v>
      </c>
    </row>
    <row r="363" spans="1:6" x14ac:dyDescent="0.2">
      <c r="A363" s="229" t="s">
        <v>748</v>
      </c>
      <c r="B363" s="229" t="s">
        <v>749</v>
      </c>
      <c r="C363" s="230" t="s">
        <v>766</v>
      </c>
      <c r="D363" s="231" t="s">
        <v>305</v>
      </c>
      <c r="E363" s="232">
        <v>15.281000000000001</v>
      </c>
      <c r="F363" s="233" t="s">
        <v>751</v>
      </c>
    </row>
    <row r="364" spans="1:6" x14ac:dyDescent="0.2">
      <c r="A364" s="229" t="s">
        <v>748</v>
      </c>
      <c r="B364" s="229" t="s">
        <v>749</v>
      </c>
      <c r="C364" s="230" t="s">
        <v>767</v>
      </c>
      <c r="D364" s="231" t="s">
        <v>305</v>
      </c>
      <c r="E364" s="232">
        <v>34.81</v>
      </c>
      <c r="F364" s="233" t="s">
        <v>751</v>
      </c>
    </row>
    <row r="365" spans="1:6" x14ac:dyDescent="0.2">
      <c r="A365" s="229" t="s">
        <v>748</v>
      </c>
      <c r="B365" s="229" t="s">
        <v>749</v>
      </c>
      <c r="C365" s="230" t="s">
        <v>768</v>
      </c>
      <c r="D365" s="231" t="s">
        <v>305</v>
      </c>
      <c r="E365" s="232">
        <v>77.88</v>
      </c>
      <c r="F365" s="233" t="s">
        <v>751</v>
      </c>
    </row>
    <row r="366" spans="1:6" x14ac:dyDescent="0.2">
      <c r="A366" s="229" t="s">
        <v>748</v>
      </c>
      <c r="B366" s="229" t="s">
        <v>749</v>
      </c>
      <c r="C366" s="230" t="s">
        <v>769</v>
      </c>
      <c r="D366" s="231" t="s">
        <v>332</v>
      </c>
      <c r="E366" s="232">
        <v>403.79669999999999</v>
      </c>
      <c r="F366" s="233" t="s">
        <v>751</v>
      </c>
    </row>
    <row r="367" spans="1:6" x14ac:dyDescent="0.2">
      <c r="A367" s="229" t="s">
        <v>748</v>
      </c>
      <c r="B367" s="229" t="s">
        <v>749</v>
      </c>
      <c r="C367" s="230" t="s">
        <v>770</v>
      </c>
      <c r="D367" s="231" t="s">
        <v>332</v>
      </c>
      <c r="E367" s="232">
        <v>36</v>
      </c>
      <c r="F367" s="233" t="s">
        <v>751</v>
      </c>
    </row>
    <row r="368" spans="1:6" x14ac:dyDescent="0.2">
      <c r="A368" s="229" t="s">
        <v>748</v>
      </c>
      <c r="B368" s="229" t="s">
        <v>749</v>
      </c>
      <c r="C368" s="230" t="s">
        <v>771</v>
      </c>
      <c r="D368" s="231" t="s">
        <v>332</v>
      </c>
      <c r="E368" s="232">
        <v>154.875</v>
      </c>
      <c r="F368" s="233" t="s">
        <v>751</v>
      </c>
    </row>
    <row r="369" spans="1:6" x14ac:dyDescent="0.2">
      <c r="A369" s="229" t="s">
        <v>748</v>
      </c>
      <c r="B369" s="229" t="s">
        <v>749</v>
      </c>
      <c r="C369" s="229" t="s">
        <v>772</v>
      </c>
      <c r="D369" s="231" t="s">
        <v>305</v>
      </c>
      <c r="E369" s="234">
        <v>121.54</v>
      </c>
      <c r="F369" s="235" t="s">
        <v>751</v>
      </c>
    </row>
    <row r="370" spans="1:6" ht="18" customHeight="1" x14ac:dyDescent="0.2">
      <c r="A370" s="229" t="s">
        <v>748</v>
      </c>
      <c r="B370" s="229" t="s">
        <v>749</v>
      </c>
      <c r="C370" s="230" t="s">
        <v>773</v>
      </c>
      <c r="D370" s="231" t="s">
        <v>305</v>
      </c>
      <c r="E370" s="232">
        <v>510.04250000000002</v>
      </c>
      <c r="F370" s="233" t="s">
        <v>751</v>
      </c>
    </row>
    <row r="371" spans="1:6" ht="24" x14ac:dyDescent="0.2">
      <c r="A371" s="229" t="s">
        <v>748</v>
      </c>
      <c r="B371" s="229" t="s">
        <v>749</v>
      </c>
      <c r="C371" s="230" t="s">
        <v>774</v>
      </c>
      <c r="D371" s="231" t="s">
        <v>305</v>
      </c>
      <c r="E371" s="232">
        <v>510.04250000000002</v>
      </c>
      <c r="F371" s="233" t="s">
        <v>751</v>
      </c>
    </row>
    <row r="372" spans="1:6" ht="24" x14ac:dyDescent="0.2">
      <c r="A372" s="229" t="s">
        <v>748</v>
      </c>
      <c r="B372" s="229" t="s">
        <v>749</v>
      </c>
      <c r="C372" s="230" t="s">
        <v>775</v>
      </c>
      <c r="D372" s="231" t="s">
        <v>305</v>
      </c>
      <c r="E372" s="232">
        <v>445.214</v>
      </c>
      <c r="F372" s="233" t="s">
        <v>751</v>
      </c>
    </row>
    <row r="373" spans="1:6" ht="24" x14ac:dyDescent="0.2">
      <c r="A373" s="229" t="s">
        <v>748</v>
      </c>
      <c r="B373" s="229" t="s">
        <v>749</v>
      </c>
      <c r="C373" s="230" t="s">
        <v>776</v>
      </c>
      <c r="D373" s="231" t="s">
        <v>305</v>
      </c>
      <c r="E373" s="232">
        <v>445.21409999999997</v>
      </c>
      <c r="F373" s="233" t="s">
        <v>751</v>
      </c>
    </row>
    <row r="374" spans="1:6" ht="21.75" customHeight="1" x14ac:dyDescent="0.2">
      <c r="A374" s="229" t="s">
        <v>748</v>
      </c>
      <c r="B374" s="229" t="s">
        <v>749</v>
      </c>
      <c r="C374" s="230" t="s">
        <v>776</v>
      </c>
      <c r="D374" s="231" t="s">
        <v>305</v>
      </c>
      <c r="E374" s="232">
        <v>437.91</v>
      </c>
      <c r="F374" s="233" t="s">
        <v>751</v>
      </c>
    </row>
    <row r="375" spans="1:6" ht="24" x14ac:dyDescent="0.2">
      <c r="A375" s="229" t="s">
        <v>748</v>
      </c>
      <c r="B375" s="229" t="s">
        <v>749</v>
      </c>
      <c r="C375" s="230" t="s">
        <v>777</v>
      </c>
      <c r="D375" s="231" t="s">
        <v>305</v>
      </c>
      <c r="E375" s="232">
        <v>440.16329999999999</v>
      </c>
      <c r="F375" s="233" t="s">
        <v>751</v>
      </c>
    </row>
    <row r="376" spans="1:6" ht="24" x14ac:dyDescent="0.2">
      <c r="A376" s="229" t="s">
        <v>748</v>
      </c>
      <c r="B376" s="229" t="s">
        <v>749</v>
      </c>
      <c r="C376" s="230" t="s">
        <v>778</v>
      </c>
      <c r="D376" s="231" t="s">
        <v>305</v>
      </c>
      <c r="E376" s="232">
        <v>439.49</v>
      </c>
      <c r="F376" s="233" t="s">
        <v>751</v>
      </c>
    </row>
    <row r="377" spans="1:6" ht="24" x14ac:dyDescent="0.2">
      <c r="A377" s="229" t="s">
        <v>748</v>
      </c>
      <c r="B377" s="229" t="s">
        <v>749</v>
      </c>
      <c r="C377" s="230" t="s">
        <v>779</v>
      </c>
      <c r="D377" s="231" t="s">
        <v>305</v>
      </c>
      <c r="E377" s="232">
        <v>442.005</v>
      </c>
      <c r="F377" s="233" t="s">
        <v>751</v>
      </c>
    </row>
    <row r="378" spans="1:6" ht="24" x14ac:dyDescent="0.2">
      <c r="A378" s="229" t="s">
        <v>748</v>
      </c>
      <c r="B378" s="229" t="s">
        <v>749</v>
      </c>
      <c r="C378" s="230" t="s">
        <v>780</v>
      </c>
      <c r="D378" s="231" t="s">
        <v>305</v>
      </c>
      <c r="E378" s="232">
        <v>439.49</v>
      </c>
      <c r="F378" s="233" t="s">
        <v>751</v>
      </c>
    </row>
    <row r="379" spans="1:6" ht="24" x14ac:dyDescent="0.2">
      <c r="A379" s="229" t="s">
        <v>748</v>
      </c>
      <c r="B379" s="229" t="s">
        <v>749</v>
      </c>
      <c r="C379" s="230" t="s">
        <v>781</v>
      </c>
      <c r="D379" s="231" t="s">
        <v>305</v>
      </c>
      <c r="E379" s="232">
        <v>835.00300000000004</v>
      </c>
      <c r="F379" s="233" t="s">
        <v>751</v>
      </c>
    </row>
    <row r="380" spans="1:6" ht="24" x14ac:dyDescent="0.2">
      <c r="A380" s="229" t="s">
        <v>748</v>
      </c>
      <c r="B380" s="229" t="s">
        <v>749</v>
      </c>
      <c r="C380" s="230" t="s">
        <v>782</v>
      </c>
      <c r="D380" s="231" t="s">
        <v>305</v>
      </c>
      <c r="E380" s="232">
        <v>1110</v>
      </c>
      <c r="F380" s="233" t="s">
        <v>751</v>
      </c>
    </row>
    <row r="381" spans="1:6" ht="24" x14ac:dyDescent="0.2">
      <c r="A381" s="229" t="s">
        <v>748</v>
      </c>
      <c r="B381" s="229" t="s">
        <v>749</v>
      </c>
      <c r="C381" s="230" t="s">
        <v>783</v>
      </c>
      <c r="D381" s="231" t="s">
        <v>305</v>
      </c>
      <c r="E381" s="232">
        <v>932.61249999999995</v>
      </c>
      <c r="F381" s="233" t="s">
        <v>751</v>
      </c>
    </row>
    <row r="382" spans="1:6" ht="24" x14ac:dyDescent="0.2">
      <c r="A382" s="229" t="s">
        <v>748</v>
      </c>
      <c r="B382" s="229" t="s">
        <v>749</v>
      </c>
      <c r="C382" s="230" t="s">
        <v>784</v>
      </c>
      <c r="D382" s="231" t="s">
        <v>305</v>
      </c>
      <c r="E382" s="232">
        <v>932.39</v>
      </c>
      <c r="F382" s="233" t="s">
        <v>751</v>
      </c>
    </row>
    <row r="383" spans="1:6" ht="24" x14ac:dyDescent="0.2">
      <c r="A383" s="229" t="s">
        <v>748</v>
      </c>
      <c r="B383" s="229" t="s">
        <v>749</v>
      </c>
      <c r="C383" s="230" t="s">
        <v>785</v>
      </c>
      <c r="D383" s="231" t="s">
        <v>305</v>
      </c>
      <c r="E383" s="232">
        <v>932.39</v>
      </c>
      <c r="F383" s="233" t="s">
        <v>751</v>
      </c>
    </row>
    <row r="384" spans="1:6" ht="24" x14ac:dyDescent="0.2">
      <c r="A384" s="229" t="s">
        <v>748</v>
      </c>
      <c r="B384" s="229" t="s">
        <v>749</v>
      </c>
      <c r="C384" s="230" t="s">
        <v>786</v>
      </c>
      <c r="D384" s="231" t="s">
        <v>305</v>
      </c>
      <c r="E384" s="232">
        <v>1015</v>
      </c>
      <c r="F384" s="233" t="s">
        <v>751</v>
      </c>
    </row>
    <row r="385" spans="1:6" ht="24" x14ac:dyDescent="0.2">
      <c r="A385" s="229" t="s">
        <v>748</v>
      </c>
      <c r="B385" s="229" t="s">
        <v>749</v>
      </c>
      <c r="C385" s="230" t="s">
        <v>787</v>
      </c>
      <c r="D385" s="231" t="s">
        <v>305</v>
      </c>
      <c r="E385" s="232">
        <v>927.75</v>
      </c>
      <c r="F385" s="233" t="s">
        <v>751</v>
      </c>
    </row>
    <row r="386" spans="1:6" ht="24" x14ac:dyDescent="0.2">
      <c r="A386" s="229" t="s">
        <v>748</v>
      </c>
      <c r="B386" s="229" t="s">
        <v>749</v>
      </c>
      <c r="C386" s="230" t="s">
        <v>788</v>
      </c>
      <c r="D386" s="231" t="s">
        <v>305</v>
      </c>
      <c r="E386" s="232">
        <v>922.77329999999995</v>
      </c>
      <c r="F386" s="233" t="s">
        <v>751</v>
      </c>
    </row>
    <row r="387" spans="1:6" ht="24" x14ac:dyDescent="0.2">
      <c r="A387" s="229" t="s">
        <v>748</v>
      </c>
      <c r="B387" s="229" t="s">
        <v>749</v>
      </c>
      <c r="C387" s="230" t="s">
        <v>789</v>
      </c>
      <c r="D387" s="231" t="s">
        <v>305</v>
      </c>
      <c r="E387" s="232">
        <v>929.53330000000005</v>
      </c>
      <c r="F387" s="233" t="s">
        <v>751</v>
      </c>
    </row>
    <row r="388" spans="1:6" ht="24" x14ac:dyDescent="0.2">
      <c r="A388" s="229" t="s">
        <v>748</v>
      </c>
      <c r="B388" s="229" t="s">
        <v>749</v>
      </c>
      <c r="C388" s="230" t="s">
        <v>790</v>
      </c>
      <c r="D388" s="231" t="s">
        <v>305</v>
      </c>
      <c r="E388" s="232">
        <v>885</v>
      </c>
      <c r="F388" s="233" t="s">
        <v>751</v>
      </c>
    </row>
    <row r="389" spans="1:6" ht="24" x14ac:dyDescent="0.2">
      <c r="A389" s="229" t="s">
        <v>748</v>
      </c>
      <c r="B389" s="229" t="s">
        <v>749</v>
      </c>
      <c r="C389" s="230" t="s">
        <v>791</v>
      </c>
      <c r="D389" s="231" t="s">
        <v>305</v>
      </c>
      <c r="E389" s="232">
        <v>1017.5025000000001</v>
      </c>
      <c r="F389" s="233" t="s">
        <v>751</v>
      </c>
    </row>
    <row r="390" spans="1:6" ht="24" x14ac:dyDescent="0.2">
      <c r="A390" s="229" t="s">
        <v>748</v>
      </c>
      <c r="B390" s="229" t="s">
        <v>749</v>
      </c>
      <c r="C390" s="230" t="s">
        <v>792</v>
      </c>
      <c r="D390" s="231" t="s">
        <v>305</v>
      </c>
      <c r="E390" s="232">
        <v>2700.0052000000001</v>
      </c>
      <c r="F390" s="233" t="s">
        <v>751</v>
      </c>
    </row>
    <row r="391" spans="1:6" ht="24" x14ac:dyDescent="0.2">
      <c r="A391" s="229" t="s">
        <v>748</v>
      </c>
      <c r="B391" s="229" t="s">
        <v>749</v>
      </c>
      <c r="C391" s="230" t="s">
        <v>793</v>
      </c>
      <c r="D391" s="231" t="s">
        <v>305</v>
      </c>
      <c r="E391" s="232">
        <v>2799.9985000000001</v>
      </c>
      <c r="F391" s="233" t="s">
        <v>751</v>
      </c>
    </row>
    <row r="392" spans="1:6" ht="24" x14ac:dyDescent="0.2">
      <c r="A392" s="229" t="s">
        <v>748</v>
      </c>
      <c r="B392" s="229" t="s">
        <v>749</v>
      </c>
      <c r="C392" s="230" t="s">
        <v>794</v>
      </c>
      <c r="D392" s="231" t="s">
        <v>305</v>
      </c>
      <c r="E392" s="232">
        <v>2149.9960000000001</v>
      </c>
      <c r="F392" s="233" t="s">
        <v>751</v>
      </c>
    </row>
    <row r="393" spans="1:6" ht="24" x14ac:dyDescent="0.2">
      <c r="A393" s="229" t="s">
        <v>748</v>
      </c>
      <c r="B393" s="229" t="s">
        <v>749</v>
      </c>
      <c r="C393" s="230" t="s">
        <v>795</v>
      </c>
      <c r="D393" s="231" t="s">
        <v>305</v>
      </c>
      <c r="E393" s="232">
        <v>3650</v>
      </c>
      <c r="F393" s="233" t="s">
        <v>751</v>
      </c>
    </row>
    <row r="394" spans="1:6" ht="14.1" customHeight="1" x14ac:dyDescent="0.2">
      <c r="A394" s="229" t="s">
        <v>748</v>
      </c>
      <c r="B394" s="229" t="s">
        <v>749</v>
      </c>
      <c r="C394" s="230" t="s">
        <v>796</v>
      </c>
      <c r="D394" s="231" t="s">
        <v>305</v>
      </c>
      <c r="E394" s="232">
        <v>30.68</v>
      </c>
      <c r="F394" s="233" t="s">
        <v>751</v>
      </c>
    </row>
    <row r="395" spans="1:6" ht="24" x14ac:dyDescent="0.2">
      <c r="A395" s="229" t="s">
        <v>748</v>
      </c>
      <c r="B395" s="229" t="s">
        <v>749</v>
      </c>
      <c r="C395" s="230" t="s">
        <v>797</v>
      </c>
      <c r="D395" s="231" t="s">
        <v>305</v>
      </c>
      <c r="E395" s="232">
        <v>5039.8509999999997</v>
      </c>
      <c r="F395" s="233" t="s">
        <v>751</v>
      </c>
    </row>
    <row r="396" spans="1:6" ht="24" x14ac:dyDescent="0.2">
      <c r="A396" s="229" t="s">
        <v>748</v>
      </c>
      <c r="B396" s="229" t="s">
        <v>749</v>
      </c>
      <c r="C396" s="230" t="s">
        <v>798</v>
      </c>
      <c r="D396" s="231" t="s">
        <v>305</v>
      </c>
      <c r="E396" s="232">
        <v>2700.0050000000001</v>
      </c>
      <c r="F396" s="233" t="s">
        <v>751</v>
      </c>
    </row>
    <row r="397" spans="1:6" x14ac:dyDescent="0.2">
      <c r="A397" s="229" t="s">
        <v>748</v>
      </c>
      <c r="B397" s="229" t="s">
        <v>749</v>
      </c>
      <c r="C397" s="230" t="s">
        <v>799</v>
      </c>
      <c r="D397" s="231" t="s">
        <v>305</v>
      </c>
      <c r="E397" s="232">
        <v>9.9946000000000002</v>
      </c>
      <c r="F397" s="233" t="s">
        <v>751</v>
      </c>
    </row>
    <row r="398" spans="1:6" ht="24.75" customHeight="1" x14ac:dyDescent="0.2">
      <c r="A398" s="229" t="s">
        <v>748</v>
      </c>
      <c r="B398" s="229" t="s">
        <v>749</v>
      </c>
      <c r="C398" s="230" t="s">
        <v>800</v>
      </c>
      <c r="D398" s="231" t="s">
        <v>305</v>
      </c>
      <c r="E398" s="232">
        <v>35.4</v>
      </c>
      <c r="F398" s="233" t="s">
        <v>751</v>
      </c>
    </row>
    <row r="399" spans="1:6" ht="24" x14ac:dyDescent="0.2">
      <c r="A399" s="229" t="s">
        <v>748</v>
      </c>
      <c r="B399" s="229" t="s">
        <v>749</v>
      </c>
      <c r="C399" s="230" t="s">
        <v>801</v>
      </c>
      <c r="D399" s="231" t="s">
        <v>305</v>
      </c>
      <c r="E399" s="232">
        <v>1184.72</v>
      </c>
      <c r="F399" s="233" t="s">
        <v>751</v>
      </c>
    </row>
    <row r="400" spans="1:6" ht="24" x14ac:dyDescent="0.2">
      <c r="A400" s="229" t="s">
        <v>748</v>
      </c>
      <c r="B400" s="229" t="s">
        <v>749</v>
      </c>
      <c r="C400" s="230" t="s">
        <v>802</v>
      </c>
      <c r="D400" s="231" t="s">
        <v>305</v>
      </c>
      <c r="E400" s="232">
        <v>2265.6</v>
      </c>
      <c r="F400" s="233" t="s">
        <v>751</v>
      </c>
    </row>
    <row r="401" spans="1:6" x14ac:dyDescent="0.2">
      <c r="A401" s="229" t="s">
        <v>748</v>
      </c>
      <c r="B401" s="229" t="s">
        <v>749</v>
      </c>
      <c r="C401" s="230" t="s">
        <v>803</v>
      </c>
      <c r="D401" s="231" t="s">
        <v>305</v>
      </c>
      <c r="E401" s="232">
        <v>13.3222</v>
      </c>
      <c r="F401" s="233" t="s">
        <v>751</v>
      </c>
    </row>
    <row r="402" spans="1:6" x14ac:dyDescent="0.2">
      <c r="A402" s="229" t="s">
        <v>748</v>
      </c>
      <c r="B402" s="229" t="s">
        <v>749</v>
      </c>
      <c r="C402" s="230" t="s">
        <v>804</v>
      </c>
      <c r="D402" s="231" t="s">
        <v>305</v>
      </c>
      <c r="E402" s="232">
        <v>107.675</v>
      </c>
      <c r="F402" s="233" t="s">
        <v>751</v>
      </c>
    </row>
    <row r="403" spans="1:6" ht="21.75" customHeight="1" x14ac:dyDescent="0.2">
      <c r="A403" s="229" t="s">
        <v>748</v>
      </c>
      <c r="B403" s="229" t="s">
        <v>749</v>
      </c>
      <c r="C403" s="230" t="s">
        <v>805</v>
      </c>
      <c r="D403" s="231" t="s">
        <v>305</v>
      </c>
      <c r="E403" s="232">
        <v>21.771000000000001</v>
      </c>
      <c r="F403" s="233" t="s">
        <v>751</v>
      </c>
    </row>
    <row r="404" spans="1:6" x14ac:dyDescent="0.2">
      <c r="A404" s="229" t="s">
        <v>748</v>
      </c>
      <c r="B404" s="229" t="s">
        <v>749</v>
      </c>
      <c r="C404" s="230" t="s">
        <v>806</v>
      </c>
      <c r="D404" s="231" t="s">
        <v>305</v>
      </c>
      <c r="E404" s="232">
        <v>7.8470000000000004</v>
      </c>
      <c r="F404" s="233" t="s">
        <v>751</v>
      </c>
    </row>
    <row r="405" spans="1:6" ht="24" x14ac:dyDescent="0.2">
      <c r="A405" s="229" t="s">
        <v>748</v>
      </c>
      <c r="B405" s="229" t="s">
        <v>749</v>
      </c>
      <c r="C405" s="230" t="s">
        <v>807</v>
      </c>
      <c r="D405" s="231" t="s">
        <v>305</v>
      </c>
      <c r="E405" s="232">
        <v>885.4</v>
      </c>
      <c r="F405" s="233" t="s">
        <v>751</v>
      </c>
    </row>
    <row r="406" spans="1:6" ht="24" x14ac:dyDescent="0.2">
      <c r="A406" s="229" t="s">
        <v>748</v>
      </c>
      <c r="B406" s="229" t="s">
        <v>749</v>
      </c>
      <c r="C406" s="230" t="s">
        <v>808</v>
      </c>
      <c r="D406" s="231" t="s">
        <v>305</v>
      </c>
      <c r="E406" s="232">
        <v>880.95249999999999</v>
      </c>
      <c r="F406" s="233" t="s">
        <v>751</v>
      </c>
    </row>
    <row r="407" spans="1:6" ht="24" x14ac:dyDescent="0.2">
      <c r="A407" s="229" t="s">
        <v>748</v>
      </c>
      <c r="B407" s="229" t="s">
        <v>749</v>
      </c>
      <c r="C407" s="230" t="s">
        <v>809</v>
      </c>
      <c r="D407" s="231" t="s">
        <v>305</v>
      </c>
      <c r="E407" s="232">
        <v>889.42600000000004</v>
      </c>
      <c r="F407" s="233" t="s">
        <v>751</v>
      </c>
    </row>
    <row r="408" spans="1:6" x14ac:dyDescent="0.2">
      <c r="A408" s="229" t="s">
        <v>748</v>
      </c>
      <c r="B408" s="229" t="s">
        <v>749</v>
      </c>
      <c r="C408" s="230" t="s">
        <v>810</v>
      </c>
      <c r="D408" s="231" t="s">
        <v>305</v>
      </c>
      <c r="E408" s="232">
        <v>20.001000000000001</v>
      </c>
      <c r="F408" s="233" t="s">
        <v>751</v>
      </c>
    </row>
    <row r="409" spans="1:6" ht="15.95" customHeight="1" x14ac:dyDescent="0.2">
      <c r="A409" s="229" t="s">
        <v>748</v>
      </c>
      <c r="B409" s="229" t="s">
        <v>749</v>
      </c>
      <c r="C409" s="233" t="s">
        <v>811</v>
      </c>
      <c r="D409" s="231" t="s">
        <v>305</v>
      </c>
      <c r="E409" s="236">
        <v>5750.01</v>
      </c>
      <c r="F409" s="233" t="s">
        <v>751</v>
      </c>
    </row>
    <row r="410" spans="1:6" ht="24" x14ac:dyDescent="0.2">
      <c r="A410" s="229" t="s">
        <v>748</v>
      </c>
      <c r="B410" s="229" t="s">
        <v>749</v>
      </c>
      <c r="C410" s="230" t="s">
        <v>812</v>
      </c>
      <c r="D410" s="231" t="s">
        <v>305</v>
      </c>
      <c r="E410" s="232">
        <v>4500.0006000000003</v>
      </c>
      <c r="F410" s="233" t="s">
        <v>751</v>
      </c>
    </row>
    <row r="411" spans="1:6" x14ac:dyDescent="0.2">
      <c r="A411" s="229" t="s">
        <v>748</v>
      </c>
      <c r="B411" s="229" t="s">
        <v>749</v>
      </c>
      <c r="C411" s="230" t="s">
        <v>813</v>
      </c>
      <c r="D411" s="231" t="s">
        <v>703</v>
      </c>
      <c r="E411" s="232">
        <v>206.5</v>
      </c>
      <c r="F411" s="233" t="s">
        <v>751</v>
      </c>
    </row>
    <row r="412" spans="1:6" x14ac:dyDescent="0.2">
      <c r="A412" s="229" t="s">
        <v>748</v>
      </c>
      <c r="B412" s="229" t="s">
        <v>749</v>
      </c>
      <c r="C412" s="230" t="s">
        <v>814</v>
      </c>
      <c r="D412" s="231" t="s">
        <v>305</v>
      </c>
      <c r="E412" s="232">
        <v>144.9984</v>
      </c>
      <c r="F412" s="233" t="s">
        <v>751</v>
      </c>
    </row>
    <row r="413" spans="1:6" x14ac:dyDescent="0.2">
      <c r="A413" s="229" t="s">
        <v>748</v>
      </c>
      <c r="B413" s="229" t="s">
        <v>749</v>
      </c>
      <c r="C413" s="230" t="s">
        <v>815</v>
      </c>
      <c r="D413" s="231" t="s">
        <v>305</v>
      </c>
      <c r="E413" s="232">
        <v>1407.74</v>
      </c>
      <c r="F413" s="233" t="s">
        <v>751</v>
      </c>
    </row>
    <row r="414" spans="1:6" x14ac:dyDescent="0.2">
      <c r="A414" s="229" t="s">
        <v>748</v>
      </c>
      <c r="B414" s="229" t="s">
        <v>749</v>
      </c>
      <c r="C414" s="230" t="s">
        <v>816</v>
      </c>
      <c r="D414" s="231" t="s">
        <v>332</v>
      </c>
      <c r="E414" s="232">
        <v>71.98</v>
      </c>
      <c r="F414" s="233" t="s">
        <v>751</v>
      </c>
    </row>
    <row r="415" spans="1:6" x14ac:dyDescent="0.2">
      <c r="A415" s="229" t="s">
        <v>748</v>
      </c>
      <c r="B415" s="229" t="s">
        <v>749</v>
      </c>
      <c r="C415" s="230" t="s">
        <v>817</v>
      </c>
      <c r="D415" s="231" t="s">
        <v>305</v>
      </c>
      <c r="E415" s="232">
        <v>55</v>
      </c>
      <c r="F415" s="233" t="s">
        <v>751</v>
      </c>
    </row>
    <row r="416" spans="1:6" x14ac:dyDescent="0.2">
      <c r="A416" s="229" t="s">
        <v>748</v>
      </c>
      <c r="B416" s="229" t="s">
        <v>749</v>
      </c>
      <c r="C416" s="230" t="s">
        <v>818</v>
      </c>
      <c r="D416" s="231" t="s">
        <v>305</v>
      </c>
      <c r="E416" s="232">
        <v>55</v>
      </c>
      <c r="F416" s="233" t="s">
        <v>751</v>
      </c>
    </row>
    <row r="417" spans="1:6" x14ac:dyDescent="0.2">
      <c r="A417" s="229" t="s">
        <v>748</v>
      </c>
      <c r="B417" s="229" t="s">
        <v>749</v>
      </c>
      <c r="C417" s="230" t="s">
        <v>819</v>
      </c>
      <c r="D417" s="231" t="s">
        <v>703</v>
      </c>
      <c r="E417" s="232">
        <v>72.5</v>
      </c>
      <c r="F417" s="233" t="s">
        <v>751</v>
      </c>
    </row>
    <row r="418" spans="1:6" x14ac:dyDescent="0.2">
      <c r="A418" s="229" t="s">
        <v>748</v>
      </c>
      <c r="B418" s="229" t="s">
        <v>749</v>
      </c>
      <c r="C418" s="230" t="s">
        <v>820</v>
      </c>
      <c r="D418" s="231" t="s">
        <v>305</v>
      </c>
      <c r="E418" s="232">
        <v>50</v>
      </c>
      <c r="F418" s="233" t="s">
        <v>751</v>
      </c>
    </row>
    <row r="419" spans="1:6" x14ac:dyDescent="0.2">
      <c r="A419" s="229" t="s">
        <v>748</v>
      </c>
      <c r="B419" s="229" t="s">
        <v>749</v>
      </c>
      <c r="C419" s="230" t="s">
        <v>821</v>
      </c>
      <c r="D419" s="231" t="s">
        <v>305</v>
      </c>
      <c r="E419" s="232">
        <v>1121</v>
      </c>
      <c r="F419" s="233" t="s">
        <v>751</v>
      </c>
    </row>
    <row r="420" spans="1:6" x14ac:dyDescent="0.2">
      <c r="A420" s="229" t="s">
        <v>748</v>
      </c>
      <c r="B420" s="229" t="s">
        <v>749</v>
      </c>
      <c r="C420" s="230" t="s">
        <v>822</v>
      </c>
      <c r="D420" s="231" t="s">
        <v>305</v>
      </c>
      <c r="E420" s="232">
        <v>254.99799999999999</v>
      </c>
      <c r="F420" s="233" t="s">
        <v>751</v>
      </c>
    </row>
    <row r="421" spans="1:6" x14ac:dyDescent="0.2">
      <c r="A421" s="229" t="s">
        <v>748</v>
      </c>
      <c r="B421" s="229" t="s">
        <v>749</v>
      </c>
      <c r="C421" s="230" t="s">
        <v>822</v>
      </c>
      <c r="D421" s="231" t="s">
        <v>305</v>
      </c>
      <c r="E421" s="232">
        <v>365.8</v>
      </c>
      <c r="F421" s="233" t="s">
        <v>751</v>
      </c>
    </row>
    <row r="422" spans="1:6" x14ac:dyDescent="0.2">
      <c r="A422" s="229" t="s">
        <v>748</v>
      </c>
      <c r="B422" s="229" t="s">
        <v>749</v>
      </c>
      <c r="C422" s="233" t="s">
        <v>823</v>
      </c>
      <c r="D422" s="231" t="s">
        <v>305</v>
      </c>
      <c r="E422" s="236">
        <v>498.99799999999999</v>
      </c>
      <c r="F422" s="233" t="s">
        <v>751</v>
      </c>
    </row>
    <row r="423" spans="1:6" ht="24" x14ac:dyDescent="0.2">
      <c r="A423" s="229" t="s">
        <v>748</v>
      </c>
      <c r="B423" s="229" t="s">
        <v>749</v>
      </c>
      <c r="C423" s="230" t="s">
        <v>824</v>
      </c>
      <c r="D423" s="231" t="s">
        <v>305</v>
      </c>
      <c r="E423" s="232">
        <v>10.9976</v>
      </c>
      <c r="F423" s="233" t="s">
        <v>751</v>
      </c>
    </row>
    <row r="424" spans="1:6" ht="24" x14ac:dyDescent="0.2">
      <c r="A424" s="229" t="s">
        <v>748</v>
      </c>
      <c r="B424" s="229" t="s">
        <v>749</v>
      </c>
      <c r="C424" s="230" t="s">
        <v>825</v>
      </c>
      <c r="D424" s="231" t="s">
        <v>305</v>
      </c>
      <c r="E424" s="232">
        <v>53.1</v>
      </c>
      <c r="F424" s="233" t="s">
        <v>751</v>
      </c>
    </row>
    <row r="425" spans="1:6" ht="24" x14ac:dyDescent="0.2">
      <c r="A425" s="229" t="s">
        <v>748</v>
      </c>
      <c r="B425" s="229" t="s">
        <v>749</v>
      </c>
      <c r="C425" s="230" t="s">
        <v>826</v>
      </c>
      <c r="D425" s="231" t="s">
        <v>305</v>
      </c>
      <c r="E425" s="232">
        <v>916.505</v>
      </c>
      <c r="F425" s="233" t="s">
        <v>751</v>
      </c>
    </row>
    <row r="426" spans="1:6" ht="24" x14ac:dyDescent="0.2">
      <c r="A426" s="229" t="s">
        <v>748</v>
      </c>
      <c r="B426" s="229" t="s">
        <v>749</v>
      </c>
      <c r="C426" s="230" t="s">
        <v>827</v>
      </c>
      <c r="D426" s="231" t="s">
        <v>305</v>
      </c>
      <c r="E426" s="232">
        <v>5015</v>
      </c>
      <c r="F426" s="233" t="s">
        <v>751</v>
      </c>
    </row>
    <row r="427" spans="1:6" ht="24" x14ac:dyDescent="0.2">
      <c r="A427" s="229" t="s">
        <v>748</v>
      </c>
      <c r="B427" s="229" t="s">
        <v>749</v>
      </c>
      <c r="C427" s="230" t="s">
        <v>828</v>
      </c>
      <c r="D427" s="231" t="s">
        <v>305</v>
      </c>
      <c r="E427" s="232">
        <v>10584.6</v>
      </c>
      <c r="F427" s="233" t="s">
        <v>751</v>
      </c>
    </row>
    <row r="428" spans="1:6" x14ac:dyDescent="0.2">
      <c r="A428" s="229" t="s">
        <v>748</v>
      </c>
      <c r="B428" s="229" t="s">
        <v>749</v>
      </c>
      <c r="C428" s="230" t="s">
        <v>829</v>
      </c>
      <c r="D428" s="231" t="s">
        <v>305</v>
      </c>
      <c r="E428" s="232">
        <v>8.85</v>
      </c>
      <c r="F428" s="233" t="s">
        <v>751</v>
      </c>
    </row>
    <row r="429" spans="1:6" x14ac:dyDescent="0.2">
      <c r="A429" s="229" t="s">
        <v>748</v>
      </c>
      <c r="B429" s="229" t="s">
        <v>749</v>
      </c>
      <c r="C429" s="230" t="s">
        <v>830</v>
      </c>
      <c r="D429" s="231" t="s">
        <v>305</v>
      </c>
      <c r="E429" s="232">
        <v>26.55</v>
      </c>
      <c r="F429" s="233" t="s">
        <v>751</v>
      </c>
    </row>
    <row r="430" spans="1:6" x14ac:dyDescent="0.2">
      <c r="A430" s="229" t="s">
        <v>748</v>
      </c>
      <c r="B430" s="229" t="s">
        <v>749</v>
      </c>
      <c r="C430" s="230" t="s">
        <v>831</v>
      </c>
      <c r="D430" s="231" t="s">
        <v>305</v>
      </c>
      <c r="E430" s="232">
        <v>71.98</v>
      </c>
      <c r="F430" s="233" t="s">
        <v>751</v>
      </c>
    </row>
    <row r="431" spans="1:6" x14ac:dyDescent="0.2">
      <c r="A431" s="229" t="s">
        <v>748</v>
      </c>
      <c r="B431" s="229" t="s">
        <v>749</v>
      </c>
      <c r="C431" s="230" t="s">
        <v>832</v>
      </c>
      <c r="D431" s="231" t="s">
        <v>305</v>
      </c>
      <c r="E431" s="232">
        <v>278.77499999999998</v>
      </c>
      <c r="F431" s="233" t="s">
        <v>751</v>
      </c>
    </row>
    <row r="432" spans="1:6" x14ac:dyDescent="0.2">
      <c r="A432" s="229" t="s">
        <v>748</v>
      </c>
      <c r="B432" s="229" t="s">
        <v>749</v>
      </c>
      <c r="C432" s="230" t="s">
        <v>833</v>
      </c>
      <c r="D432" s="231" t="s">
        <v>305</v>
      </c>
      <c r="E432" s="232">
        <v>32.001600000000003</v>
      </c>
      <c r="F432" s="233" t="s">
        <v>751</v>
      </c>
    </row>
    <row r="433" spans="1:6" x14ac:dyDescent="0.2">
      <c r="A433" s="229" t="s">
        <v>748</v>
      </c>
      <c r="B433" s="229" t="s">
        <v>749</v>
      </c>
      <c r="C433" s="230" t="s">
        <v>834</v>
      </c>
      <c r="D433" s="231" t="s">
        <v>305</v>
      </c>
      <c r="E433" s="232">
        <v>33.04</v>
      </c>
      <c r="F433" s="233" t="s">
        <v>751</v>
      </c>
    </row>
    <row r="434" spans="1:6" x14ac:dyDescent="0.2">
      <c r="A434" s="229" t="s">
        <v>748</v>
      </c>
      <c r="B434" s="229" t="s">
        <v>749</v>
      </c>
      <c r="C434" s="230" t="s">
        <v>835</v>
      </c>
      <c r="D434" s="231" t="s">
        <v>305</v>
      </c>
      <c r="E434" s="232">
        <v>24.78</v>
      </c>
      <c r="F434" s="233" t="s">
        <v>751</v>
      </c>
    </row>
    <row r="435" spans="1:6" x14ac:dyDescent="0.2">
      <c r="A435" s="229" t="s">
        <v>748</v>
      </c>
      <c r="B435" s="229" t="s">
        <v>749</v>
      </c>
      <c r="C435" s="230" t="s">
        <v>836</v>
      </c>
      <c r="D435" s="231" t="s">
        <v>305</v>
      </c>
      <c r="E435" s="232">
        <v>21.24</v>
      </c>
      <c r="F435" s="233" t="s">
        <v>751</v>
      </c>
    </row>
    <row r="436" spans="1:6" ht="24" x14ac:dyDescent="0.2">
      <c r="A436" s="229" t="s">
        <v>748</v>
      </c>
      <c r="B436" s="229" t="s">
        <v>749</v>
      </c>
      <c r="C436" s="230" t="s">
        <v>837</v>
      </c>
      <c r="D436" s="231" t="s">
        <v>305</v>
      </c>
      <c r="E436" s="232">
        <v>8379.4282999999996</v>
      </c>
      <c r="F436" s="233" t="s">
        <v>751</v>
      </c>
    </row>
    <row r="437" spans="1:6" ht="24" x14ac:dyDescent="0.2">
      <c r="A437" s="229" t="s">
        <v>748</v>
      </c>
      <c r="B437" s="229" t="s">
        <v>749</v>
      </c>
      <c r="C437" s="230" t="s">
        <v>838</v>
      </c>
      <c r="D437" s="231" t="s">
        <v>305</v>
      </c>
      <c r="E437" s="232">
        <v>3100.0016999999998</v>
      </c>
      <c r="F437" s="233" t="s">
        <v>751</v>
      </c>
    </row>
    <row r="438" spans="1:6" ht="24" x14ac:dyDescent="0.2">
      <c r="A438" s="229" t="s">
        <v>748</v>
      </c>
      <c r="B438" s="229" t="s">
        <v>749</v>
      </c>
      <c r="C438" s="230" t="s">
        <v>839</v>
      </c>
      <c r="D438" s="231" t="s">
        <v>305</v>
      </c>
      <c r="E438" s="232">
        <v>7601.18</v>
      </c>
      <c r="F438" s="233" t="s">
        <v>751</v>
      </c>
    </row>
    <row r="439" spans="1:6" x14ac:dyDescent="0.2">
      <c r="A439" s="229" t="s">
        <v>748</v>
      </c>
      <c r="B439" s="229" t="s">
        <v>749</v>
      </c>
      <c r="C439" s="230" t="s">
        <v>840</v>
      </c>
      <c r="D439" s="231" t="s">
        <v>305</v>
      </c>
      <c r="E439" s="232">
        <v>5.31</v>
      </c>
      <c r="F439" s="233" t="s">
        <v>751</v>
      </c>
    </row>
    <row r="440" spans="1:6" x14ac:dyDescent="0.2">
      <c r="A440" s="229" t="s">
        <v>748</v>
      </c>
      <c r="B440" s="229" t="s">
        <v>749</v>
      </c>
      <c r="C440" s="230" t="s">
        <v>841</v>
      </c>
      <c r="D440" s="231" t="s">
        <v>305</v>
      </c>
      <c r="E440" s="232">
        <v>9.6760000000000002</v>
      </c>
      <c r="F440" s="233" t="s">
        <v>751</v>
      </c>
    </row>
    <row r="441" spans="1:6" x14ac:dyDescent="0.2">
      <c r="A441" s="229" t="s">
        <v>748</v>
      </c>
      <c r="B441" s="229" t="s">
        <v>749</v>
      </c>
      <c r="C441" s="230" t="s">
        <v>842</v>
      </c>
      <c r="D441" s="231" t="s">
        <v>305</v>
      </c>
      <c r="E441" s="232">
        <v>25.924600000000002</v>
      </c>
      <c r="F441" s="233" t="s">
        <v>751</v>
      </c>
    </row>
    <row r="442" spans="1:6" x14ac:dyDescent="0.2">
      <c r="A442" s="229" t="s">
        <v>748</v>
      </c>
      <c r="B442" s="229" t="s">
        <v>749</v>
      </c>
      <c r="C442" s="230" t="s">
        <v>843</v>
      </c>
      <c r="D442" s="231" t="s">
        <v>305</v>
      </c>
      <c r="E442" s="232">
        <v>4163.9250000000002</v>
      </c>
      <c r="F442" s="233" t="s">
        <v>751</v>
      </c>
    </row>
    <row r="443" spans="1:6" x14ac:dyDescent="0.2">
      <c r="A443" s="229" t="s">
        <v>748</v>
      </c>
      <c r="B443" s="229" t="s">
        <v>749</v>
      </c>
      <c r="C443" s="230" t="s">
        <v>844</v>
      </c>
      <c r="D443" s="231" t="s">
        <v>305</v>
      </c>
      <c r="E443" s="232">
        <v>15.34</v>
      </c>
      <c r="F443" s="233" t="s">
        <v>751</v>
      </c>
    </row>
    <row r="444" spans="1:6" x14ac:dyDescent="0.2">
      <c r="A444" s="229" t="s">
        <v>748</v>
      </c>
      <c r="B444" s="229" t="s">
        <v>749</v>
      </c>
      <c r="C444" s="230" t="s">
        <v>845</v>
      </c>
      <c r="D444" s="231" t="s">
        <v>305</v>
      </c>
      <c r="E444" s="232">
        <v>788.24</v>
      </c>
      <c r="F444" s="233" t="s">
        <v>751</v>
      </c>
    </row>
    <row r="445" spans="1:6" x14ac:dyDescent="0.2">
      <c r="A445" s="229" t="s">
        <v>748</v>
      </c>
      <c r="B445" s="229" t="s">
        <v>749</v>
      </c>
      <c r="C445" s="229" t="s">
        <v>846</v>
      </c>
      <c r="D445" s="231" t="s">
        <v>305</v>
      </c>
      <c r="E445" s="234">
        <v>1888</v>
      </c>
      <c r="F445" s="235" t="s">
        <v>751</v>
      </c>
    </row>
    <row r="446" spans="1:6" x14ac:dyDescent="0.2">
      <c r="A446" s="229" t="s">
        <v>748</v>
      </c>
      <c r="B446" s="229" t="s">
        <v>749</v>
      </c>
      <c r="C446" s="229" t="s">
        <v>847</v>
      </c>
      <c r="D446" s="231" t="s">
        <v>305</v>
      </c>
      <c r="E446" s="234">
        <v>1888</v>
      </c>
      <c r="F446" s="235" t="s">
        <v>751</v>
      </c>
    </row>
    <row r="447" spans="1:6" x14ac:dyDescent="0.2">
      <c r="A447" s="229" t="s">
        <v>748</v>
      </c>
      <c r="B447" s="229" t="s">
        <v>749</v>
      </c>
      <c r="C447" s="229" t="s">
        <v>848</v>
      </c>
      <c r="D447" s="231" t="s">
        <v>305</v>
      </c>
      <c r="E447" s="234">
        <v>1858.5</v>
      </c>
      <c r="F447" s="235" t="s">
        <v>751</v>
      </c>
    </row>
    <row r="448" spans="1:6" x14ac:dyDescent="0.2">
      <c r="A448" s="229" t="s">
        <v>748</v>
      </c>
      <c r="B448" s="229" t="s">
        <v>749</v>
      </c>
      <c r="C448" s="230" t="s">
        <v>849</v>
      </c>
      <c r="D448" s="231" t="s">
        <v>332</v>
      </c>
      <c r="E448" s="232">
        <v>27.14</v>
      </c>
      <c r="F448" s="233" t="s">
        <v>751</v>
      </c>
    </row>
    <row r="449" spans="1:6" x14ac:dyDescent="0.2">
      <c r="A449" s="229" t="s">
        <v>748</v>
      </c>
      <c r="B449" s="229" t="s">
        <v>749</v>
      </c>
      <c r="C449" s="230" t="s">
        <v>850</v>
      </c>
      <c r="D449" s="231" t="s">
        <v>305</v>
      </c>
      <c r="E449" s="232">
        <v>33.4176</v>
      </c>
      <c r="F449" s="233" t="s">
        <v>751</v>
      </c>
    </row>
    <row r="450" spans="1:6" x14ac:dyDescent="0.2">
      <c r="A450" s="229" t="s">
        <v>748</v>
      </c>
      <c r="B450" s="229" t="s">
        <v>749</v>
      </c>
      <c r="C450" s="230" t="s">
        <v>851</v>
      </c>
      <c r="D450" s="231" t="s">
        <v>305</v>
      </c>
      <c r="E450" s="232">
        <v>46.999499999999998</v>
      </c>
      <c r="F450" s="233" t="s">
        <v>751</v>
      </c>
    </row>
    <row r="451" spans="1:6" x14ac:dyDescent="0.2">
      <c r="A451" s="229" t="s">
        <v>748</v>
      </c>
      <c r="B451" s="229" t="s">
        <v>749</v>
      </c>
      <c r="C451" s="230" t="s">
        <v>852</v>
      </c>
      <c r="D451" s="231" t="s">
        <v>305</v>
      </c>
      <c r="E451" s="232">
        <v>49.206000000000003</v>
      </c>
      <c r="F451" s="233" t="s">
        <v>751</v>
      </c>
    </row>
    <row r="452" spans="1:6" x14ac:dyDescent="0.2">
      <c r="A452" s="229" t="s">
        <v>748</v>
      </c>
      <c r="B452" s="229" t="s">
        <v>749</v>
      </c>
      <c r="C452" s="230" t="s">
        <v>853</v>
      </c>
      <c r="D452" s="231" t="s">
        <v>305</v>
      </c>
      <c r="E452" s="232">
        <v>619.5</v>
      </c>
      <c r="F452" s="233" t="s">
        <v>751</v>
      </c>
    </row>
    <row r="453" spans="1:6" ht="18" customHeight="1" x14ac:dyDescent="0.2">
      <c r="A453" s="229" t="s">
        <v>748</v>
      </c>
      <c r="B453" s="229" t="s">
        <v>749</v>
      </c>
      <c r="C453" s="230" t="s">
        <v>854</v>
      </c>
      <c r="D453" s="231" t="s">
        <v>305</v>
      </c>
      <c r="E453" s="232">
        <v>49.607300000000002</v>
      </c>
      <c r="F453" s="233" t="s">
        <v>751</v>
      </c>
    </row>
    <row r="454" spans="1:6" x14ac:dyDescent="0.2">
      <c r="A454" s="229" t="s">
        <v>748</v>
      </c>
      <c r="B454" s="229" t="s">
        <v>749</v>
      </c>
      <c r="C454" s="230" t="s">
        <v>855</v>
      </c>
      <c r="D454" s="231" t="s">
        <v>305</v>
      </c>
      <c r="E454" s="232">
        <v>1362.9</v>
      </c>
      <c r="F454" s="233" t="s">
        <v>751</v>
      </c>
    </row>
    <row r="455" spans="1:6" x14ac:dyDescent="0.2">
      <c r="A455" s="229" t="s">
        <v>748</v>
      </c>
      <c r="B455" s="229" t="s">
        <v>749</v>
      </c>
      <c r="C455" s="230" t="s">
        <v>856</v>
      </c>
      <c r="D455" s="231" t="s">
        <v>305</v>
      </c>
      <c r="E455" s="232">
        <v>114.46</v>
      </c>
      <c r="F455" s="233" t="s">
        <v>751</v>
      </c>
    </row>
    <row r="456" spans="1:6" ht="18.95" customHeight="1" x14ac:dyDescent="0.2">
      <c r="A456" s="229" t="s">
        <v>748</v>
      </c>
      <c r="B456" s="229" t="s">
        <v>749</v>
      </c>
      <c r="C456" s="230" t="s">
        <v>857</v>
      </c>
      <c r="D456" s="231" t="s">
        <v>305</v>
      </c>
      <c r="E456" s="232">
        <v>4399.9949999999999</v>
      </c>
      <c r="F456" s="233" t="s">
        <v>751</v>
      </c>
    </row>
    <row r="457" spans="1:6" ht="18.95" customHeight="1" x14ac:dyDescent="0.2">
      <c r="A457" s="229" t="s">
        <v>748</v>
      </c>
      <c r="B457" s="229" t="s">
        <v>749</v>
      </c>
      <c r="C457" s="230" t="s">
        <v>858</v>
      </c>
      <c r="D457" s="231" t="s">
        <v>305</v>
      </c>
      <c r="E457" s="232">
        <v>2242</v>
      </c>
      <c r="F457" s="233" t="s">
        <v>751</v>
      </c>
    </row>
    <row r="458" spans="1:6" ht="18.95" customHeight="1" x14ac:dyDescent="0.2">
      <c r="A458" s="229" t="s">
        <v>748</v>
      </c>
      <c r="B458" s="229" t="s">
        <v>749</v>
      </c>
      <c r="C458" s="230" t="s">
        <v>859</v>
      </c>
      <c r="D458" s="231" t="s">
        <v>305</v>
      </c>
      <c r="E458" s="232">
        <v>1982.4</v>
      </c>
      <c r="F458" s="233" t="s">
        <v>751</v>
      </c>
    </row>
    <row r="459" spans="1:6" ht="24" x14ac:dyDescent="0.2">
      <c r="A459" s="229" t="s">
        <v>748</v>
      </c>
      <c r="B459" s="229" t="s">
        <v>749</v>
      </c>
      <c r="C459" s="230" t="s">
        <v>860</v>
      </c>
      <c r="D459" s="231" t="s">
        <v>305</v>
      </c>
      <c r="E459" s="232">
        <v>2006</v>
      </c>
      <c r="F459" s="233" t="s">
        <v>751</v>
      </c>
    </row>
    <row r="460" spans="1:6" ht="15" customHeight="1" x14ac:dyDescent="0.2">
      <c r="A460" s="229" t="s">
        <v>748</v>
      </c>
      <c r="B460" s="229" t="s">
        <v>749</v>
      </c>
      <c r="C460" s="230" t="s">
        <v>861</v>
      </c>
      <c r="D460" s="231" t="s">
        <v>305</v>
      </c>
      <c r="E460" s="232">
        <v>3186</v>
      </c>
      <c r="F460" s="233" t="s">
        <v>751</v>
      </c>
    </row>
    <row r="461" spans="1:6" ht="24" x14ac:dyDescent="0.2">
      <c r="A461" s="229" t="s">
        <v>748</v>
      </c>
      <c r="B461" s="229" t="s">
        <v>749</v>
      </c>
      <c r="C461" s="230" t="s">
        <v>862</v>
      </c>
      <c r="D461" s="231" t="s">
        <v>305</v>
      </c>
      <c r="E461" s="232">
        <v>2908.2525000000001</v>
      </c>
      <c r="F461" s="233" t="s">
        <v>751</v>
      </c>
    </row>
    <row r="462" spans="1:6" ht="20.25" customHeight="1" x14ac:dyDescent="0.2">
      <c r="A462" s="229" t="s">
        <v>748</v>
      </c>
      <c r="B462" s="229" t="s">
        <v>749</v>
      </c>
      <c r="C462" s="230" t="s">
        <v>863</v>
      </c>
      <c r="D462" s="231" t="s">
        <v>305</v>
      </c>
      <c r="E462" s="232">
        <v>4979.6000000000004</v>
      </c>
      <c r="F462" s="233" t="s">
        <v>751</v>
      </c>
    </row>
    <row r="463" spans="1:6" ht="21.75" customHeight="1" x14ac:dyDescent="0.2">
      <c r="A463" s="229" t="s">
        <v>748</v>
      </c>
      <c r="B463" s="229" t="s">
        <v>749</v>
      </c>
      <c r="C463" s="230" t="s">
        <v>864</v>
      </c>
      <c r="D463" s="231" t="s">
        <v>305</v>
      </c>
      <c r="E463" s="232">
        <v>4248</v>
      </c>
      <c r="F463" s="233" t="s">
        <v>751</v>
      </c>
    </row>
    <row r="464" spans="1:6" ht="21.75" customHeight="1" x14ac:dyDescent="0.2">
      <c r="A464" s="229" t="s">
        <v>748</v>
      </c>
      <c r="B464" s="229" t="s">
        <v>749</v>
      </c>
      <c r="C464" s="230" t="s">
        <v>865</v>
      </c>
      <c r="D464" s="231" t="s">
        <v>305</v>
      </c>
      <c r="E464" s="232">
        <v>2419</v>
      </c>
      <c r="F464" s="233" t="s">
        <v>751</v>
      </c>
    </row>
    <row r="465" spans="1:6" ht="15" customHeight="1" x14ac:dyDescent="0.2">
      <c r="A465" s="229" t="s">
        <v>748</v>
      </c>
      <c r="B465" s="229" t="s">
        <v>749</v>
      </c>
      <c r="C465" s="230" t="s">
        <v>866</v>
      </c>
      <c r="D465" s="231" t="s">
        <v>305</v>
      </c>
      <c r="E465" s="232">
        <v>5015</v>
      </c>
      <c r="F465" s="233" t="s">
        <v>751</v>
      </c>
    </row>
    <row r="466" spans="1:6" ht="17.100000000000001" customHeight="1" x14ac:dyDescent="0.2">
      <c r="A466" s="229" t="s">
        <v>748</v>
      </c>
      <c r="B466" s="229" t="s">
        <v>749</v>
      </c>
      <c r="C466" s="230" t="s">
        <v>867</v>
      </c>
      <c r="D466" s="231" t="s">
        <v>305</v>
      </c>
      <c r="E466" s="232">
        <v>4398.45</v>
      </c>
      <c r="F466" s="233" t="s">
        <v>751</v>
      </c>
    </row>
    <row r="467" spans="1:6" ht="14.1" customHeight="1" x14ac:dyDescent="0.2">
      <c r="A467" s="229" t="s">
        <v>748</v>
      </c>
      <c r="B467" s="229" t="s">
        <v>749</v>
      </c>
      <c r="C467" s="230" t="s">
        <v>868</v>
      </c>
      <c r="D467" s="231" t="s">
        <v>305</v>
      </c>
      <c r="E467" s="232">
        <v>8142</v>
      </c>
      <c r="F467" s="233" t="s">
        <v>751</v>
      </c>
    </row>
    <row r="468" spans="1:6" ht="14.1" customHeight="1" x14ac:dyDescent="0.2">
      <c r="A468" s="229" t="s">
        <v>748</v>
      </c>
      <c r="B468" s="229" t="s">
        <v>749</v>
      </c>
      <c r="C468" s="230" t="s">
        <v>869</v>
      </c>
      <c r="D468" s="231" t="s">
        <v>305</v>
      </c>
      <c r="E468" s="232">
        <v>6608</v>
      </c>
      <c r="F468" s="233" t="s">
        <v>751</v>
      </c>
    </row>
    <row r="469" spans="1:6" ht="15" customHeight="1" x14ac:dyDescent="0.2">
      <c r="A469" s="229" t="s">
        <v>748</v>
      </c>
      <c r="B469" s="229" t="s">
        <v>749</v>
      </c>
      <c r="C469" s="230" t="s">
        <v>870</v>
      </c>
      <c r="D469" s="231" t="s">
        <v>305</v>
      </c>
      <c r="E469" s="232">
        <v>1899.8</v>
      </c>
      <c r="F469" s="233" t="s">
        <v>751</v>
      </c>
    </row>
    <row r="470" spans="1:6" ht="24" x14ac:dyDescent="0.2">
      <c r="A470" s="229" t="s">
        <v>748</v>
      </c>
      <c r="B470" s="229" t="s">
        <v>749</v>
      </c>
      <c r="C470" s="230" t="s">
        <v>871</v>
      </c>
      <c r="D470" s="231" t="s">
        <v>305</v>
      </c>
      <c r="E470" s="232">
        <v>7788</v>
      </c>
      <c r="F470" s="233" t="s">
        <v>751</v>
      </c>
    </row>
    <row r="471" spans="1:6" ht="24" x14ac:dyDescent="0.2">
      <c r="A471" s="229" t="s">
        <v>748</v>
      </c>
      <c r="B471" s="229" t="s">
        <v>749</v>
      </c>
      <c r="C471" s="230" t="s">
        <v>872</v>
      </c>
      <c r="D471" s="231" t="s">
        <v>305</v>
      </c>
      <c r="E471" s="232">
        <v>8732</v>
      </c>
      <c r="F471" s="233" t="s">
        <v>751</v>
      </c>
    </row>
    <row r="472" spans="1:6" ht="14.1" customHeight="1" x14ac:dyDescent="0.2">
      <c r="A472" s="229" t="s">
        <v>748</v>
      </c>
      <c r="B472" s="229" t="s">
        <v>749</v>
      </c>
      <c r="C472" s="230" t="s">
        <v>873</v>
      </c>
      <c r="D472" s="231" t="s">
        <v>305</v>
      </c>
      <c r="E472" s="232">
        <v>1911.01</v>
      </c>
      <c r="F472" s="233" t="s">
        <v>751</v>
      </c>
    </row>
    <row r="473" spans="1:6" ht="14.1" customHeight="1" x14ac:dyDescent="0.2">
      <c r="A473" s="229" t="s">
        <v>748</v>
      </c>
      <c r="B473" s="229" t="s">
        <v>749</v>
      </c>
      <c r="C473" s="230" t="s">
        <v>874</v>
      </c>
      <c r="D473" s="231" t="s">
        <v>305</v>
      </c>
      <c r="E473" s="232">
        <v>7670</v>
      </c>
      <c r="F473" s="233" t="s">
        <v>751</v>
      </c>
    </row>
    <row r="474" spans="1:6" ht="15.95" customHeight="1" x14ac:dyDescent="0.2">
      <c r="A474" s="229" t="s">
        <v>748</v>
      </c>
      <c r="B474" s="229" t="s">
        <v>749</v>
      </c>
      <c r="C474" s="230" t="s">
        <v>875</v>
      </c>
      <c r="D474" s="231" t="s">
        <v>305</v>
      </c>
      <c r="E474" s="232">
        <v>14.75</v>
      </c>
      <c r="F474" s="233" t="s">
        <v>751</v>
      </c>
    </row>
    <row r="475" spans="1:6" ht="15.95" customHeight="1" x14ac:dyDescent="0.2">
      <c r="A475" s="229" t="s">
        <v>748</v>
      </c>
      <c r="B475" s="229" t="s">
        <v>749</v>
      </c>
      <c r="C475" s="230" t="s">
        <v>876</v>
      </c>
      <c r="D475" s="231" t="s">
        <v>305</v>
      </c>
      <c r="E475" s="232">
        <v>233.64</v>
      </c>
      <c r="F475" s="233" t="s">
        <v>751</v>
      </c>
    </row>
    <row r="476" spans="1:6" ht="15" customHeight="1" x14ac:dyDescent="0.2">
      <c r="A476" s="237" t="s">
        <v>877</v>
      </c>
      <c r="B476" s="237" t="s">
        <v>878</v>
      </c>
      <c r="C476" s="238" t="s">
        <v>879</v>
      </c>
      <c r="D476" s="239" t="s">
        <v>703</v>
      </c>
      <c r="E476" s="240">
        <v>250</v>
      </c>
      <c r="F476" s="241" t="s">
        <v>880</v>
      </c>
    </row>
    <row r="477" spans="1:6" x14ac:dyDescent="0.2">
      <c r="A477" s="237" t="s">
        <v>877</v>
      </c>
      <c r="B477" s="237" t="s">
        <v>878</v>
      </c>
      <c r="C477" s="238" t="s">
        <v>881</v>
      </c>
      <c r="D477" s="239" t="s">
        <v>305</v>
      </c>
      <c r="E477" s="240">
        <v>362.25</v>
      </c>
      <c r="F477" s="241" t="s">
        <v>882</v>
      </c>
    </row>
    <row r="478" spans="1:6" ht="15" customHeight="1" x14ac:dyDescent="0.2">
      <c r="A478" s="237" t="s">
        <v>877</v>
      </c>
      <c r="B478" s="237" t="s">
        <v>878</v>
      </c>
      <c r="C478" s="238" t="s">
        <v>883</v>
      </c>
      <c r="D478" s="239" t="s">
        <v>305</v>
      </c>
      <c r="E478" s="240">
        <v>402.67669999999998</v>
      </c>
      <c r="F478" s="241" t="s">
        <v>880</v>
      </c>
    </row>
    <row r="479" spans="1:6" x14ac:dyDescent="0.2">
      <c r="A479" s="237" t="s">
        <v>877</v>
      </c>
      <c r="B479" s="237" t="s">
        <v>878</v>
      </c>
      <c r="C479" s="242" t="s">
        <v>884</v>
      </c>
      <c r="D479" s="243" t="s">
        <v>305</v>
      </c>
      <c r="E479" s="244">
        <v>475.16</v>
      </c>
      <c r="F479" s="241" t="s">
        <v>882</v>
      </c>
    </row>
    <row r="480" spans="1:6" ht="15.95" customHeight="1" x14ac:dyDescent="0.2">
      <c r="A480" s="237" t="s">
        <v>877</v>
      </c>
      <c r="B480" s="237" t="s">
        <v>878</v>
      </c>
      <c r="C480" s="238" t="s">
        <v>885</v>
      </c>
      <c r="D480" s="239" t="s">
        <v>305</v>
      </c>
      <c r="E480" s="240">
        <v>466.1</v>
      </c>
      <c r="F480" s="241" t="s">
        <v>880</v>
      </c>
    </row>
    <row r="481" spans="1:6" x14ac:dyDescent="0.2">
      <c r="A481" s="237" t="s">
        <v>877</v>
      </c>
      <c r="B481" s="237" t="s">
        <v>878</v>
      </c>
      <c r="C481" s="238" t="s">
        <v>886</v>
      </c>
      <c r="D481" s="239" t="s">
        <v>305</v>
      </c>
      <c r="E481" s="240">
        <v>475.16</v>
      </c>
      <c r="F481" s="241" t="s">
        <v>882</v>
      </c>
    </row>
    <row r="482" spans="1:6" ht="17.100000000000001" customHeight="1" x14ac:dyDescent="0.2">
      <c r="A482" s="237" t="s">
        <v>877</v>
      </c>
      <c r="B482" s="237" t="s">
        <v>878</v>
      </c>
      <c r="C482" s="238" t="s">
        <v>887</v>
      </c>
      <c r="D482" s="239" t="s">
        <v>622</v>
      </c>
      <c r="E482" s="240">
        <v>148</v>
      </c>
      <c r="F482" s="241" t="s">
        <v>880</v>
      </c>
    </row>
    <row r="483" spans="1:6" x14ac:dyDescent="0.2">
      <c r="A483" s="237" t="s">
        <v>877</v>
      </c>
      <c r="B483" s="237" t="s">
        <v>878</v>
      </c>
      <c r="C483" s="238" t="s">
        <v>888</v>
      </c>
      <c r="D483" s="239" t="s">
        <v>622</v>
      </c>
      <c r="E483" s="240">
        <v>393.75</v>
      </c>
      <c r="F483" s="241" t="s">
        <v>882</v>
      </c>
    </row>
    <row r="484" spans="1:6" x14ac:dyDescent="0.2">
      <c r="A484" s="237" t="s">
        <v>877</v>
      </c>
      <c r="B484" s="237" t="s">
        <v>878</v>
      </c>
      <c r="C484" s="238" t="s">
        <v>889</v>
      </c>
      <c r="D484" s="239" t="s">
        <v>305</v>
      </c>
      <c r="E484" s="240">
        <v>1535.12</v>
      </c>
      <c r="F484" s="241" t="s">
        <v>882</v>
      </c>
    </row>
    <row r="485" spans="1:6" x14ac:dyDescent="0.2">
      <c r="A485" s="237" t="s">
        <v>877</v>
      </c>
      <c r="B485" s="237" t="s">
        <v>878</v>
      </c>
      <c r="C485" s="238" t="s">
        <v>890</v>
      </c>
      <c r="D485" s="239" t="s">
        <v>305</v>
      </c>
      <c r="E485" s="240">
        <v>1300.95</v>
      </c>
      <c r="F485" s="241" t="s">
        <v>880</v>
      </c>
    </row>
    <row r="486" spans="1:6" x14ac:dyDescent="0.2">
      <c r="A486" s="237" t="s">
        <v>877</v>
      </c>
      <c r="B486" s="237" t="s">
        <v>878</v>
      </c>
      <c r="C486" s="238" t="s">
        <v>891</v>
      </c>
      <c r="D486" s="239" t="s">
        <v>305</v>
      </c>
      <c r="E486" s="240">
        <v>299.72000000000003</v>
      </c>
      <c r="F486" s="241" t="s">
        <v>882</v>
      </c>
    </row>
    <row r="487" spans="1:6" x14ac:dyDescent="0.2">
      <c r="A487" s="237" t="s">
        <v>877</v>
      </c>
      <c r="B487" s="237" t="s">
        <v>878</v>
      </c>
      <c r="C487" s="238" t="s">
        <v>892</v>
      </c>
      <c r="D487" s="239" t="s">
        <v>305</v>
      </c>
      <c r="E487" s="240">
        <v>236</v>
      </c>
      <c r="F487" s="241" t="s">
        <v>880</v>
      </c>
    </row>
    <row r="488" spans="1:6" x14ac:dyDescent="0.2">
      <c r="A488" s="237" t="s">
        <v>877</v>
      </c>
      <c r="B488" s="237" t="s">
        <v>878</v>
      </c>
      <c r="C488" s="238" t="s">
        <v>893</v>
      </c>
      <c r="D488" s="239" t="s">
        <v>305</v>
      </c>
      <c r="E488" s="240">
        <v>131.58000000000001</v>
      </c>
      <c r="F488" s="241" t="s">
        <v>882</v>
      </c>
    </row>
    <row r="489" spans="1:6" ht="21.95" customHeight="1" x14ac:dyDescent="0.2">
      <c r="A489" s="237" t="s">
        <v>877</v>
      </c>
      <c r="B489" s="237" t="s">
        <v>878</v>
      </c>
      <c r="C489" s="238" t="s">
        <v>894</v>
      </c>
      <c r="D489" s="239" t="s">
        <v>305</v>
      </c>
      <c r="E489" s="240">
        <v>136.29</v>
      </c>
      <c r="F489" s="241" t="s">
        <v>880</v>
      </c>
    </row>
    <row r="490" spans="1:6" ht="24.75" customHeight="1" x14ac:dyDescent="0.2">
      <c r="A490" s="237" t="s">
        <v>877</v>
      </c>
      <c r="B490" s="237" t="s">
        <v>878</v>
      </c>
      <c r="C490" s="238" t="s">
        <v>895</v>
      </c>
      <c r="D490" s="239" t="s">
        <v>305</v>
      </c>
      <c r="E490" s="240">
        <v>74.34</v>
      </c>
      <c r="F490" s="241" t="s">
        <v>880</v>
      </c>
    </row>
    <row r="491" spans="1:6" ht="27.75" customHeight="1" x14ac:dyDescent="0.2">
      <c r="A491" s="237" t="s">
        <v>877</v>
      </c>
      <c r="B491" s="237" t="s">
        <v>878</v>
      </c>
      <c r="C491" s="238" t="s">
        <v>896</v>
      </c>
      <c r="D491" s="239" t="s">
        <v>305</v>
      </c>
      <c r="E491" s="240">
        <v>52.4983</v>
      </c>
      <c r="F491" s="241" t="s">
        <v>880</v>
      </c>
    </row>
    <row r="492" spans="1:6" ht="24.95" customHeight="1" x14ac:dyDescent="0.2">
      <c r="A492" s="237" t="s">
        <v>877</v>
      </c>
      <c r="B492" s="237" t="s">
        <v>878</v>
      </c>
      <c r="C492" s="238" t="s">
        <v>897</v>
      </c>
      <c r="D492" s="239" t="s">
        <v>305</v>
      </c>
      <c r="E492" s="240">
        <v>61.95</v>
      </c>
      <c r="F492" s="241" t="s">
        <v>882</v>
      </c>
    </row>
    <row r="493" spans="1:6" ht="20.100000000000001" customHeight="1" x14ac:dyDescent="0.2">
      <c r="A493" s="237" t="s">
        <v>877</v>
      </c>
      <c r="B493" s="237" t="s">
        <v>878</v>
      </c>
      <c r="C493" s="238" t="s">
        <v>898</v>
      </c>
      <c r="D493" s="239" t="s">
        <v>305</v>
      </c>
      <c r="E493" s="240">
        <v>94.352699999999999</v>
      </c>
      <c r="F493" s="241" t="s">
        <v>880</v>
      </c>
    </row>
    <row r="494" spans="1:6" ht="21" customHeight="1" x14ac:dyDescent="0.2">
      <c r="A494" s="237" t="s">
        <v>877</v>
      </c>
      <c r="B494" s="237" t="s">
        <v>878</v>
      </c>
      <c r="C494" s="238" t="s">
        <v>899</v>
      </c>
      <c r="D494" s="239" t="s">
        <v>305</v>
      </c>
      <c r="E494" s="240">
        <v>131.58199999999999</v>
      </c>
      <c r="F494" s="241" t="s">
        <v>882</v>
      </c>
    </row>
    <row r="495" spans="1:6" ht="22.5" customHeight="1" x14ac:dyDescent="0.2">
      <c r="A495" s="237" t="s">
        <v>877</v>
      </c>
      <c r="B495" s="237" t="s">
        <v>878</v>
      </c>
      <c r="C495" s="238" t="s">
        <v>900</v>
      </c>
      <c r="D495" s="239" t="s">
        <v>305</v>
      </c>
      <c r="E495" s="240">
        <v>94.352699999999999</v>
      </c>
      <c r="F495" s="241" t="s">
        <v>880</v>
      </c>
    </row>
    <row r="496" spans="1:6" ht="21" customHeight="1" x14ac:dyDescent="0.2">
      <c r="A496" s="237" t="s">
        <v>877</v>
      </c>
      <c r="B496" s="237" t="s">
        <v>878</v>
      </c>
      <c r="C496" s="238" t="s">
        <v>901</v>
      </c>
      <c r="D496" s="239" t="s">
        <v>305</v>
      </c>
      <c r="E496" s="240">
        <v>131.58199999999999</v>
      </c>
      <c r="F496" s="241" t="s">
        <v>882</v>
      </c>
    </row>
    <row r="497" spans="1:6" ht="21" customHeight="1" x14ac:dyDescent="0.2">
      <c r="A497" s="237" t="s">
        <v>877</v>
      </c>
      <c r="B497" s="237" t="s">
        <v>878</v>
      </c>
      <c r="C497" s="238" t="s">
        <v>902</v>
      </c>
      <c r="D497" s="239" t="s">
        <v>305</v>
      </c>
      <c r="E497" s="240">
        <v>43.365299999999998</v>
      </c>
      <c r="F497" s="241" t="s">
        <v>880</v>
      </c>
    </row>
    <row r="498" spans="1:6" ht="23.25" customHeight="1" x14ac:dyDescent="0.2">
      <c r="A498" s="237" t="s">
        <v>877</v>
      </c>
      <c r="B498" s="237" t="s">
        <v>878</v>
      </c>
      <c r="C498" s="238" t="s">
        <v>903</v>
      </c>
      <c r="D498" s="239" t="s">
        <v>305</v>
      </c>
      <c r="E498" s="240">
        <v>78.75</v>
      </c>
      <c r="F498" s="241" t="s">
        <v>882</v>
      </c>
    </row>
    <row r="499" spans="1:6" ht="23.25" customHeight="1" x14ac:dyDescent="0.2">
      <c r="A499" s="237" t="s">
        <v>877</v>
      </c>
      <c r="B499" s="237" t="s">
        <v>878</v>
      </c>
      <c r="C499" s="238" t="s">
        <v>904</v>
      </c>
      <c r="D499" s="239" t="s">
        <v>305</v>
      </c>
      <c r="E499" s="240">
        <v>73</v>
      </c>
      <c r="F499" s="241" t="s">
        <v>880</v>
      </c>
    </row>
    <row r="500" spans="1:6" ht="15" customHeight="1" x14ac:dyDescent="0.2">
      <c r="A500" s="237" t="s">
        <v>877</v>
      </c>
      <c r="B500" s="237" t="s">
        <v>878</v>
      </c>
      <c r="C500" s="238" t="s">
        <v>905</v>
      </c>
      <c r="D500" s="239" t="s">
        <v>305</v>
      </c>
      <c r="E500" s="240">
        <v>723.70500000000004</v>
      </c>
      <c r="F500" s="241" t="s">
        <v>882</v>
      </c>
    </row>
    <row r="501" spans="1:6" ht="22.5" customHeight="1" x14ac:dyDescent="0.2">
      <c r="A501" s="237" t="s">
        <v>877</v>
      </c>
      <c r="B501" s="237" t="s">
        <v>878</v>
      </c>
      <c r="C501" s="238" t="s">
        <v>906</v>
      </c>
      <c r="D501" s="239" t="s">
        <v>305</v>
      </c>
      <c r="E501" s="240">
        <v>224.2</v>
      </c>
      <c r="F501" s="241" t="s">
        <v>880</v>
      </c>
    </row>
    <row r="502" spans="1:6" ht="26.25" customHeight="1" x14ac:dyDescent="0.2">
      <c r="A502" s="237" t="s">
        <v>877</v>
      </c>
      <c r="B502" s="237" t="s">
        <v>878</v>
      </c>
      <c r="C502" s="238" t="s">
        <v>907</v>
      </c>
      <c r="D502" s="239" t="s">
        <v>305</v>
      </c>
      <c r="E502" s="240">
        <v>433.65</v>
      </c>
      <c r="F502" s="241" t="s">
        <v>882</v>
      </c>
    </row>
    <row r="503" spans="1:6" ht="18.95" customHeight="1" x14ac:dyDescent="0.2">
      <c r="A503" s="237" t="s">
        <v>877</v>
      </c>
      <c r="B503" s="237" t="s">
        <v>878</v>
      </c>
      <c r="C503" s="238" t="s">
        <v>908</v>
      </c>
      <c r="D503" s="239" t="s">
        <v>305</v>
      </c>
      <c r="E503" s="240">
        <v>224.2</v>
      </c>
      <c r="F503" s="241" t="s">
        <v>880</v>
      </c>
    </row>
    <row r="504" spans="1:6" ht="17.100000000000001" customHeight="1" x14ac:dyDescent="0.2">
      <c r="A504" s="237" t="s">
        <v>877</v>
      </c>
      <c r="B504" s="237" t="s">
        <v>878</v>
      </c>
      <c r="C504" s="238" t="s">
        <v>909</v>
      </c>
      <c r="D504" s="239" t="s">
        <v>305</v>
      </c>
      <c r="E504" s="240">
        <v>433.65</v>
      </c>
      <c r="F504" s="241" t="s">
        <v>882</v>
      </c>
    </row>
    <row r="505" spans="1:6" ht="29.25" customHeight="1" x14ac:dyDescent="0.2">
      <c r="A505" s="237" t="s">
        <v>877</v>
      </c>
      <c r="B505" s="237" t="s">
        <v>878</v>
      </c>
      <c r="C505" s="238" t="s">
        <v>910</v>
      </c>
      <c r="D505" s="239" t="s">
        <v>305</v>
      </c>
      <c r="E505" s="240">
        <v>224.2</v>
      </c>
      <c r="F505" s="241" t="s">
        <v>880</v>
      </c>
    </row>
    <row r="506" spans="1:6" ht="31.5" customHeight="1" x14ac:dyDescent="0.2">
      <c r="A506" s="237" t="s">
        <v>877</v>
      </c>
      <c r="B506" s="237" t="s">
        <v>878</v>
      </c>
      <c r="C506" s="238" t="s">
        <v>911</v>
      </c>
      <c r="D506" s="239" t="s">
        <v>305</v>
      </c>
      <c r="E506" s="240">
        <v>433.65</v>
      </c>
      <c r="F506" s="241" t="s">
        <v>882</v>
      </c>
    </row>
    <row r="507" spans="1:6" ht="24.75" customHeight="1" x14ac:dyDescent="0.2">
      <c r="A507" s="237" t="s">
        <v>877</v>
      </c>
      <c r="B507" s="237" t="s">
        <v>878</v>
      </c>
      <c r="C507" s="238" t="s">
        <v>912</v>
      </c>
      <c r="D507" s="239" t="s">
        <v>305</v>
      </c>
      <c r="E507" s="240">
        <v>99.12</v>
      </c>
      <c r="F507" s="241" t="s">
        <v>880</v>
      </c>
    </row>
    <row r="508" spans="1:6" x14ac:dyDescent="0.2">
      <c r="A508" s="237" t="s">
        <v>877</v>
      </c>
      <c r="B508" s="237" t="s">
        <v>878</v>
      </c>
      <c r="C508" s="238" t="s">
        <v>913</v>
      </c>
      <c r="D508" s="239" t="s">
        <v>305</v>
      </c>
      <c r="E508" s="240">
        <v>384.09</v>
      </c>
      <c r="F508" s="241" t="s">
        <v>880</v>
      </c>
    </row>
    <row r="509" spans="1:6" ht="36.75" customHeight="1" x14ac:dyDescent="0.2">
      <c r="A509" s="237" t="s">
        <v>877</v>
      </c>
      <c r="B509" s="237" t="s">
        <v>878</v>
      </c>
      <c r="C509" s="238" t="s">
        <v>914</v>
      </c>
      <c r="D509" s="239" t="s">
        <v>305</v>
      </c>
      <c r="E509" s="240">
        <v>3669.75</v>
      </c>
      <c r="F509" s="241" t="s">
        <v>880</v>
      </c>
    </row>
    <row r="510" spans="1:6" ht="37.5" customHeight="1" x14ac:dyDescent="0.2">
      <c r="A510" s="237" t="s">
        <v>877</v>
      </c>
      <c r="B510" s="237" t="s">
        <v>878</v>
      </c>
      <c r="C510" s="238" t="s">
        <v>915</v>
      </c>
      <c r="D510" s="239" t="s">
        <v>703</v>
      </c>
      <c r="E510" s="240">
        <v>183.75</v>
      </c>
      <c r="F510" s="241" t="s">
        <v>880</v>
      </c>
    </row>
    <row r="511" spans="1:6" ht="34.5" customHeight="1" x14ac:dyDescent="0.2">
      <c r="A511" s="237" t="s">
        <v>877</v>
      </c>
      <c r="B511" s="237" t="s">
        <v>878</v>
      </c>
      <c r="C511" s="238" t="s">
        <v>916</v>
      </c>
      <c r="D511" s="239" t="s">
        <v>305</v>
      </c>
      <c r="E511" s="240">
        <v>255.86</v>
      </c>
      <c r="F511" s="241" t="s">
        <v>882</v>
      </c>
    </row>
    <row r="512" spans="1:6" ht="30.75" customHeight="1" x14ac:dyDescent="0.2">
      <c r="A512" s="237" t="s">
        <v>877</v>
      </c>
      <c r="B512" s="237" t="s">
        <v>878</v>
      </c>
      <c r="C512" s="238" t="s">
        <v>917</v>
      </c>
      <c r="D512" s="239" t="s">
        <v>305</v>
      </c>
      <c r="E512" s="240">
        <v>548.26</v>
      </c>
      <c r="F512" s="241" t="s">
        <v>882</v>
      </c>
    </row>
    <row r="513" spans="1:6" ht="35.25" customHeight="1" x14ac:dyDescent="0.2">
      <c r="A513" s="237" t="s">
        <v>877</v>
      </c>
      <c r="B513" s="237" t="s">
        <v>878</v>
      </c>
      <c r="C513" s="238" t="s">
        <v>918</v>
      </c>
      <c r="D513" s="239" t="s">
        <v>305</v>
      </c>
      <c r="E513" s="240">
        <v>3422</v>
      </c>
      <c r="F513" s="241" t="s">
        <v>880</v>
      </c>
    </row>
    <row r="514" spans="1:6" ht="24.75" customHeight="1" x14ac:dyDescent="0.2">
      <c r="A514" s="90" t="s">
        <v>105</v>
      </c>
      <c r="B514" s="90" t="s">
        <v>919</v>
      </c>
      <c r="C514" s="91" t="s">
        <v>920</v>
      </c>
      <c r="D514" s="92" t="s">
        <v>725</v>
      </c>
      <c r="E514" s="93">
        <v>1500</v>
      </c>
      <c r="F514" s="130" t="s">
        <v>921</v>
      </c>
    </row>
    <row r="515" spans="1:6" ht="27" customHeight="1" x14ac:dyDescent="0.2">
      <c r="A515" s="90" t="s">
        <v>105</v>
      </c>
      <c r="B515" s="90" t="s">
        <v>919</v>
      </c>
      <c r="C515" s="91" t="s">
        <v>920</v>
      </c>
      <c r="D515" s="92" t="s">
        <v>725</v>
      </c>
      <c r="E515" s="93">
        <v>2050</v>
      </c>
      <c r="F515" s="130" t="s">
        <v>921</v>
      </c>
    </row>
    <row r="516" spans="1:6" ht="27.75" customHeight="1" x14ac:dyDescent="0.2">
      <c r="A516" s="90" t="s">
        <v>105</v>
      </c>
      <c r="B516" s="90" t="s">
        <v>919</v>
      </c>
      <c r="C516" s="91" t="s">
        <v>922</v>
      </c>
      <c r="D516" s="92" t="s">
        <v>725</v>
      </c>
      <c r="E516" s="93">
        <v>3500</v>
      </c>
      <c r="F516" s="130" t="s">
        <v>921</v>
      </c>
    </row>
    <row r="517" spans="1:6" ht="32.25" customHeight="1" x14ac:dyDescent="0.2">
      <c r="A517" s="90" t="s">
        <v>105</v>
      </c>
      <c r="B517" s="90" t="s">
        <v>919</v>
      </c>
      <c r="C517" s="91" t="s">
        <v>923</v>
      </c>
      <c r="D517" s="92" t="s">
        <v>725</v>
      </c>
      <c r="E517" s="93">
        <v>2100</v>
      </c>
      <c r="F517" s="130" t="s">
        <v>921</v>
      </c>
    </row>
    <row r="518" spans="1:6" x14ac:dyDescent="0.2">
      <c r="A518" s="90" t="s">
        <v>193</v>
      </c>
      <c r="B518" s="90" t="s">
        <v>924</v>
      </c>
      <c r="C518" s="91" t="s">
        <v>193</v>
      </c>
      <c r="D518" s="92" t="s">
        <v>925</v>
      </c>
      <c r="E518" s="93">
        <v>0</v>
      </c>
      <c r="F518" s="130" t="s">
        <v>926</v>
      </c>
    </row>
    <row r="519" spans="1:6" x14ac:dyDescent="0.2">
      <c r="A519" s="90" t="s">
        <v>194</v>
      </c>
      <c r="B519" s="90" t="s">
        <v>924</v>
      </c>
      <c r="C519" s="91" t="s">
        <v>194</v>
      </c>
      <c r="D519" s="92" t="s">
        <v>925</v>
      </c>
      <c r="E519" s="93">
        <v>0</v>
      </c>
      <c r="F519" s="130" t="s">
        <v>927</v>
      </c>
    </row>
    <row r="520" spans="1:6" x14ac:dyDescent="0.2">
      <c r="A520" s="90" t="s">
        <v>195</v>
      </c>
      <c r="B520" s="90" t="s">
        <v>924</v>
      </c>
      <c r="C520" s="91" t="s">
        <v>195</v>
      </c>
      <c r="D520" s="92" t="s">
        <v>925</v>
      </c>
      <c r="E520" s="93">
        <v>0</v>
      </c>
      <c r="F520" s="130" t="s">
        <v>928</v>
      </c>
    </row>
    <row r="539" spans="1:4" ht="15" x14ac:dyDescent="0.25">
      <c r="A539" s="245" t="s">
        <v>0</v>
      </c>
      <c r="B539" s="246"/>
      <c r="C539" s="246"/>
      <c r="D539" s="246"/>
    </row>
    <row r="540" spans="1:4" ht="15" x14ac:dyDescent="0.25">
      <c r="A540" s="248" t="s">
        <v>146</v>
      </c>
      <c r="B540" s="246" t="s">
        <v>303</v>
      </c>
      <c r="C540" s="246"/>
      <c r="D540" s="246"/>
    </row>
    <row r="541" spans="1:4" ht="15" x14ac:dyDescent="0.25">
      <c r="A541" s="248" t="s">
        <v>141</v>
      </c>
      <c r="B541" s="246" t="s">
        <v>308</v>
      </c>
      <c r="C541" s="246"/>
      <c r="D541" s="246"/>
    </row>
    <row r="542" spans="1:4" ht="15" x14ac:dyDescent="0.25">
      <c r="A542" s="248" t="s">
        <v>155</v>
      </c>
      <c r="B542" s="246" t="s">
        <v>330</v>
      </c>
      <c r="C542" s="246"/>
      <c r="D542" s="246"/>
    </row>
    <row r="543" spans="1:4" ht="15" x14ac:dyDescent="0.25">
      <c r="A543" s="248" t="s">
        <v>193</v>
      </c>
      <c r="B543" s="246" t="s">
        <v>924</v>
      </c>
      <c r="C543" s="246"/>
      <c r="D543" s="246"/>
    </row>
    <row r="544" spans="1:4" ht="15" x14ac:dyDescent="0.25">
      <c r="A544" s="248" t="s">
        <v>194</v>
      </c>
      <c r="B544" s="246" t="s">
        <v>924</v>
      </c>
      <c r="C544" s="246"/>
      <c r="D544" s="246"/>
    </row>
    <row r="545" spans="1:4" ht="15" x14ac:dyDescent="0.25">
      <c r="A545" s="248" t="s">
        <v>340</v>
      </c>
      <c r="B545" s="246" t="s">
        <v>341</v>
      </c>
      <c r="C545" s="246"/>
      <c r="D545" s="246"/>
    </row>
    <row r="546" spans="1:4" ht="15" x14ac:dyDescent="0.25">
      <c r="A546" s="248" t="s">
        <v>198</v>
      </c>
      <c r="B546" s="246" t="s">
        <v>348</v>
      </c>
      <c r="C546" s="246"/>
      <c r="D546" s="246"/>
    </row>
    <row r="547" spans="1:4" ht="15" x14ac:dyDescent="0.25">
      <c r="A547" s="248" t="s">
        <v>190</v>
      </c>
      <c r="B547" s="246" t="s">
        <v>359</v>
      </c>
      <c r="C547" s="246"/>
      <c r="D547" s="246"/>
    </row>
    <row r="548" spans="1:4" ht="15" x14ac:dyDescent="0.25">
      <c r="A548" s="248" t="s">
        <v>449</v>
      </c>
      <c r="B548" s="246" t="s">
        <v>450</v>
      </c>
      <c r="C548" s="246"/>
      <c r="D548" s="246"/>
    </row>
    <row r="549" spans="1:4" ht="15" x14ac:dyDescent="0.25">
      <c r="A549" s="248" t="s">
        <v>277</v>
      </c>
      <c r="B549" s="246" t="s">
        <v>457</v>
      </c>
      <c r="C549" s="246"/>
      <c r="D549" s="246"/>
    </row>
    <row r="550" spans="1:4" ht="15" x14ac:dyDescent="0.25">
      <c r="A550" s="248" t="s">
        <v>461</v>
      </c>
      <c r="B550" s="246" t="s">
        <v>462</v>
      </c>
      <c r="C550" s="246"/>
      <c r="D550" s="246"/>
    </row>
    <row r="551" spans="1:4" ht="15" x14ac:dyDescent="0.25">
      <c r="A551" s="248" t="s">
        <v>171</v>
      </c>
      <c r="B551" s="246" t="s">
        <v>467</v>
      </c>
      <c r="C551" s="246"/>
      <c r="D551" s="246"/>
    </row>
    <row r="552" spans="1:4" ht="15" x14ac:dyDescent="0.25">
      <c r="A552" s="248" t="s">
        <v>166</v>
      </c>
      <c r="B552" s="246" t="s">
        <v>479</v>
      </c>
      <c r="C552" s="246"/>
      <c r="D552" s="246"/>
    </row>
    <row r="553" spans="1:4" ht="15" x14ac:dyDescent="0.25">
      <c r="A553" s="248" t="s">
        <v>104</v>
      </c>
      <c r="B553" s="246" t="s">
        <v>512</v>
      </c>
      <c r="C553" s="246"/>
      <c r="D553" s="246"/>
    </row>
    <row r="554" spans="1:4" ht="15" x14ac:dyDescent="0.25">
      <c r="A554" s="248" t="s">
        <v>153</v>
      </c>
      <c r="B554" s="246" t="s">
        <v>515</v>
      </c>
      <c r="C554" s="246"/>
      <c r="D554" s="246"/>
    </row>
    <row r="555" spans="1:4" ht="15" x14ac:dyDescent="0.25">
      <c r="A555" s="248" t="s">
        <v>124</v>
      </c>
      <c r="B555" s="246" t="s">
        <v>525</v>
      </c>
      <c r="C555" s="246"/>
      <c r="D555" s="246"/>
    </row>
    <row r="556" spans="1:4" ht="15" x14ac:dyDescent="0.25">
      <c r="A556" s="248" t="s">
        <v>529</v>
      </c>
      <c r="B556" s="246" t="s">
        <v>525</v>
      </c>
      <c r="C556" s="246"/>
      <c r="D556" s="246"/>
    </row>
    <row r="557" spans="1:4" ht="15" x14ac:dyDescent="0.25">
      <c r="A557" s="248" t="s">
        <v>123</v>
      </c>
      <c r="B557" s="246" t="s">
        <v>525</v>
      </c>
      <c r="C557" s="246"/>
    </row>
    <row r="558" spans="1:4" ht="15" x14ac:dyDescent="0.25">
      <c r="A558" s="248" t="s">
        <v>536</v>
      </c>
      <c r="B558" s="246" t="s">
        <v>525</v>
      </c>
      <c r="C558" s="246"/>
    </row>
    <row r="559" spans="1:4" ht="15" x14ac:dyDescent="0.25">
      <c r="A559" s="248" t="s">
        <v>545</v>
      </c>
      <c r="B559" s="246" t="s">
        <v>525</v>
      </c>
      <c r="C559" s="246"/>
    </row>
    <row r="560" spans="1:4" ht="15" x14ac:dyDescent="0.25">
      <c r="A560" s="248" t="s">
        <v>180</v>
      </c>
      <c r="B560" s="246" t="s">
        <v>550</v>
      </c>
      <c r="C560" s="246"/>
    </row>
    <row r="561" spans="1:3" ht="15" x14ac:dyDescent="0.25">
      <c r="A561" s="248" t="s">
        <v>567</v>
      </c>
      <c r="B561" s="246" t="s">
        <v>568</v>
      </c>
      <c r="C561" s="246"/>
    </row>
    <row r="562" spans="1:3" ht="15" x14ac:dyDescent="0.25">
      <c r="A562" s="248" t="s">
        <v>186</v>
      </c>
      <c r="B562" s="246" t="s">
        <v>572</v>
      </c>
      <c r="C562" s="246"/>
    </row>
    <row r="563" spans="1:3" ht="15" x14ac:dyDescent="0.25">
      <c r="A563" s="248" t="s">
        <v>122</v>
      </c>
      <c r="B563" s="246" t="s">
        <v>599</v>
      </c>
      <c r="C563" s="246"/>
    </row>
    <row r="564" spans="1:3" ht="15" x14ac:dyDescent="0.25">
      <c r="A564" s="248" t="s">
        <v>200</v>
      </c>
      <c r="B564" s="246" t="s">
        <v>602</v>
      </c>
      <c r="C564" s="246"/>
    </row>
    <row r="565" spans="1:3" ht="15" x14ac:dyDescent="0.25">
      <c r="A565" s="248" t="s">
        <v>195</v>
      </c>
      <c r="B565" s="246" t="s">
        <v>924</v>
      </c>
      <c r="C565" s="246"/>
    </row>
    <row r="566" spans="1:3" ht="15" x14ac:dyDescent="0.25">
      <c r="A566" s="248" t="s">
        <v>108</v>
      </c>
      <c r="B566" s="246" t="s">
        <v>608</v>
      </c>
      <c r="C566" s="246"/>
    </row>
    <row r="567" spans="1:3" ht="15" x14ac:dyDescent="0.25">
      <c r="A567" s="248" t="s">
        <v>611</v>
      </c>
      <c r="B567" s="246" t="s">
        <v>612</v>
      </c>
      <c r="C567" s="246"/>
    </row>
    <row r="568" spans="1:3" ht="15" x14ac:dyDescent="0.25">
      <c r="A568" s="248" t="s">
        <v>150</v>
      </c>
      <c r="B568" s="246" t="s">
        <v>616</v>
      </c>
      <c r="C568" s="246"/>
    </row>
    <row r="569" spans="1:3" ht="15" x14ac:dyDescent="0.25">
      <c r="A569" s="248" t="s">
        <v>158</v>
      </c>
      <c r="B569" s="246" t="s">
        <v>620</v>
      </c>
      <c r="C569" s="246"/>
    </row>
    <row r="570" spans="1:3" ht="15" x14ac:dyDescent="0.25">
      <c r="A570" s="248" t="s">
        <v>163</v>
      </c>
      <c r="B570" s="246" t="s">
        <v>624</v>
      </c>
      <c r="C570" s="246"/>
    </row>
    <row r="571" spans="1:3" ht="15" x14ac:dyDescent="0.25">
      <c r="A571" s="248" t="s">
        <v>258</v>
      </c>
      <c r="B571" s="246" t="s">
        <v>629</v>
      </c>
      <c r="C571" s="246"/>
    </row>
    <row r="572" spans="1:3" ht="15" x14ac:dyDescent="0.25">
      <c r="A572" s="248" t="s">
        <v>162</v>
      </c>
      <c r="B572" s="246" t="s">
        <v>658</v>
      </c>
      <c r="C572" s="246"/>
    </row>
    <row r="573" spans="1:3" ht="15" x14ac:dyDescent="0.25">
      <c r="A573" s="248" t="s">
        <v>182</v>
      </c>
      <c r="B573" s="246" t="s">
        <v>665</v>
      </c>
      <c r="C573" s="246"/>
    </row>
    <row r="574" spans="1:3" ht="15" x14ac:dyDescent="0.25">
      <c r="A574" s="248" t="s">
        <v>152</v>
      </c>
      <c r="B574" s="246" t="s">
        <v>689</v>
      </c>
      <c r="C574" s="246"/>
    </row>
    <row r="575" spans="1:3" ht="15" x14ac:dyDescent="0.25">
      <c r="A575" s="248" t="s">
        <v>165</v>
      </c>
      <c r="B575" s="246" t="s">
        <v>711</v>
      </c>
      <c r="C575" s="246"/>
    </row>
    <row r="576" spans="1:3" ht="15" x14ac:dyDescent="0.25">
      <c r="A576" s="248" t="s">
        <v>714</v>
      </c>
      <c r="B576" s="246" t="s">
        <v>715</v>
      </c>
      <c r="C576" s="246"/>
    </row>
    <row r="577" spans="1:3" ht="15" x14ac:dyDescent="0.25">
      <c r="A577" s="248" t="s">
        <v>103</v>
      </c>
      <c r="B577" s="246" t="s">
        <v>718</v>
      </c>
      <c r="C577" s="246"/>
    </row>
    <row r="578" spans="1:3" ht="15" x14ac:dyDescent="0.25">
      <c r="A578" s="248" t="s">
        <v>722</v>
      </c>
      <c r="B578" s="246" t="s">
        <v>723</v>
      </c>
      <c r="C578" s="246"/>
    </row>
    <row r="579" spans="1:3" ht="15" x14ac:dyDescent="0.25">
      <c r="A579" s="248" t="s">
        <v>727</v>
      </c>
      <c r="B579" s="246" t="s">
        <v>728</v>
      </c>
      <c r="C579" s="246"/>
    </row>
    <row r="580" spans="1:3" ht="15" x14ac:dyDescent="0.25">
      <c r="A580" s="248" t="s">
        <v>732</v>
      </c>
      <c r="B580" s="246" t="s">
        <v>733</v>
      </c>
      <c r="C580" s="246"/>
    </row>
    <row r="581" spans="1:3" ht="15" x14ac:dyDescent="0.25">
      <c r="A581" s="248" t="s">
        <v>748</v>
      </c>
      <c r="B581" s="246" t="s">
        <v>749</v>
      </c>
      <c r="C581" s="246"/>
    </row>
    <row r="582" spans="1:3" ht="15" x14ac:dyDescent="0.25">
      <c r="A582" s="248" t="s">
        <v>877</v>
      </c>
      <c r="B582" s="246" t="s">
        <v>878</v>
      </c>
      <c r="C582" s="246"/>
    </row>
    <row r="583" spans="1:3" ht="15" x14ac:dyDescent="0.25">
      <c r="A583" s="248" t="s">
        <v>105</v>
      </c>
      <c r="B583" s="246" t="s">
        <v>919</v>
      </c>
      <c r="C583" s="246"/>
    </row>
    <row r="584" spans="1:3" ht="15" x14ac:dyDescent="0.25">
      <c r="A584" s="248"/>
      <c r="B584" s="246"/>
      <c r="C584" s="246"/>
    </row>
    <row r="585" spans="1:3" ht="15" x14ac:dyDescent="0.25">
      <c r="B585" s="246"/>
    </row>
    <row r="586" spans="1:3" ht="15" x14ac:dyDescent="0.25">
      <c r="B586" s="246"/>
    </row>
    <row r="587" spans="1:3" ht="15" x14ac:dyDescent="0.25">
      <c r="B587" s="246"/>
    </row>
    <row r="588" spans="1:3" ht="15" x14ac:dyDescent="0.25">
      <c r="B588" s="246"/>
    </row>
    <row r="589" spans="1:3" ht="15" x14ac:dyDescent="0.25">
      <c r="B589" s="246"/>
    </row>
    <row r="590" spans="1:3" ht="15" x14ac:dyDescent="0.25">
      <c r="B590" s="246"/>
    </row>
    <row r="591" spans="1:3" ht="15" x14ac:dyDescent="0.25">
      <c r="B591" s="246"/>
    </row>
    <row r="592" spans="1:3" ht="15" x14ac:dyDescent="0.25">
      <c r="B592" s="246"/>
    </row>
    <row r="593" spans="2:2" ht="15" x14ac:dyDescent="0.25">
      <c r="B593" s="246"/>
    </row>
    <row r="594" spans="2:2" ht="15" x14ac:dyDescent="0.25">
      <c r="B594" s="246"/>
    </row>
    <row r="595" spans="2:2" ht="15" x14ac:dyDescent="0.25">
      <c r="B595" s="246"/>
    </row>
    <row r="596" spans="2:2" ht="15" x14ac:dyDescent="0.25">
      <c r="B596" s="246"/>
    </row>
    <row r="597" spans="2:2" ht="15" x14ac:dyDescent="0.25">
      <c r="B597" s="246"/>
    </row>
    <row r="598" spans="2:2" ht="15" x14ac:dyDescent="0.25">
      <c r="B598" s="246"/>
    </row>
    <row r="599" spans="2:2" ht="15" x14ac:dyDescent="0.25">
      <c r="B599" s="246"/>
    </row>
    <row r="600" spans="2:2" ht="15" x14ac:dyDescent="0.25">
      <c r="B600" s="246"/>
    </row>
    <row r="601" spans="2:2" ht="15" x14ac:dyDescent="0.25">
      <c r="B601" s="246"/>
    </row>
    <row r="602" spans="2:2" ht="15" x14ac:dyDescent="0.25">
      <c r="B602" s="246"/>
    </row>
    <row r="603" spans="2:2" ht="15" x14ac:dyDescent="0.25">
      <c r="B603" s="246"/>
    </row>
    <row r="604" spans="2:2" ht="15" x14ac:dyDescent="0.25">
      <c r="B604" s="246"/>
    </row>
    <row r="605" spans="2:2" ht="15" x14ac:dyDescent="0.25">
      <c r="B605" s="246"/>
    </row>
    <row r="606" spans="2:2" ht="15" x14ac:dyDescent="0.25">
      <c r="B606" s="246"/>
    </row>
    <row r="607" spans="2:2" ht="15" x14ac:dyDescent="0.25">
      <c r="B607" s="246"/>
    </row>
    <row r="608" spans="2:2" ht="15" x14ac:dyDescent="0.25">
      <c r="B608" s="246"/>
    </row>
    <row r="609" spans="2:2" ht="15" x14ac:dyDescent="0.25">
      <c r="B609" s="246"/>
    </row>
    <row r="610" spans="2:2" ht="15" x14ac:dyDescent="0.25">
      <c r="B610" s="246"/>
    </row>
    <row r="611" spans="2:2" ht="15" x14ac:dyDescent="0.25">
      <c r="B611" s="246"/>
    </row>
    <row r="612" spans="2:2" ht="15" x14ac:dyDescent="0.25">
      <c r="B612" s="246"/>
    </row>
    <row r="613" spans="2:2" ht="15" x14ac:dyDescent="0.25">
      <c r="B613" s="246"/>
    </row>
    <row r="614" spans="2:2" ht="15" x14ac:dyDescent="0.25">
      <c r="B614" s="246"/>
    </row>
    <row r="615" spans="2:2" ht="15" x14ac:dyDescent="0.25">
      <c r="B615" s="246"/>
    </row>
    <row r="616" spans="2:2" ht="15" x14ac:dyDescent="0.25">
      <c r="B616" s="246"/>
    </row>
    <row r="617" spans="2:2" ht="15" x14ac:dyDescent="0.25">
      <c r="B617" s="246"/>
    </row>
    <row r="618" spans="2:2" ht="15" x14ac:dyDescent="0.25">
      <c r="B618" s="246"/>
    </row>
    <row r="619" spans="2:2" ht="15" x14ac:dyDescent="0.25">
      <c r="B619" s="246"/>
    </row>
    <row r="620" spans="2:2" ht="15" x14ac:dyDescent="0.25">
      <c r="B620" s="246"/>
    </row>
    <row r="621" spans="2:2" ht="15" x14ac:dyDescent="0.25">
      <c r="B621" s="246"/>
    </row>
    <row r="622" spans="2:2" ht="15" x14ac:dyDescent="0.25">
      <c r="B622" s="246"/>
    </row>
    <row r="623" spans="2:2" ht="15" x14ac:dyDescent="0.25">
      <c r="B623" s="246"/>
    </row>
    <row r="624" spans="2:2" ht="15" x14ac:dyDescent="0.25">
      <c r="B624" s="246"/>
    </row>
    <row r="625" spans="2:2" ht="15" x14ac:dyDescent="0.25">
      <c r="B625" s="246"/>
    </row>
    <row r="626" spans="2:2" ht="15" x14ac:dyDescent="0.25">
      <c r="B626" s="246"/>
    </row>
    <row r="627" spans="2:2" ht="15" x14ac:dyDescent="0.25">
      <c r="B627" s="246"/>
    </row>
    <row r="628" spans="2:2" ht="15" x14ac:dyDescent="0.25">
      <c r="B628" s="246"/>
    </row>
  </sheetData>
  <autoFilter ref="A1:E517" xr:uid="{00000000-0009-0000-0000-000006000000}">
    <sortState xmlns:xlrd2="http://schemas.microsoft.com/office/spreadsheetml/2017/richdata2"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Sheet1</vt:lpstr>
      <vt:lpstr>PPNE2 </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joelka</cp:lastModifiedBy>
  <cp:lastPrinted>2023-01-05T13:23:02Z</cp:lastPrinted>
  <dcterms:created xsi:type="dcterms:W3CDTF">2007-07-31T17:41:49Z</dcterms:created>
  <dcterms:modified xsi:type="dcterms:W3CDTF">2023-01-05T14:03:24Z</dcterms:modified>
</cp:coreProperties>
</file>