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ÑO 2025\RAI 2025\2 FEBRERO 2025\PROVEEDOR  2025\"/>
    </mc:Choice>
  </mc:AlternateContent>
  <xr:revisionPtr revIDLastSave="0" documentId="13_ncr:1_{E6819235-8412-4958-8458-86C38D5A9C3F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61" l="1"/>
  <c r="H56" i="61"/>
  <c r="H55" i="61"/>
  <c r="H54" i="61"/>
  <c r="H53" i="61"/>
  <c r="H52" i="61"/>
  <c r="H51" i="61" l="1"/>
  <c r="H50" i="61"/>
  <c r="H42" i="61" l="1"/>
  <c r="H43" i="61"/>
  <c r="H44" i="61"/>
  <c r="H45" i="61"/>
  <c r="H46" i="61"/>
  <c r="H47" i="61"/>
  <c r="H48" i="61"/>
  <c r="H49" i="61"/>
  <c r="H11" i="61"/>
  <c r="H12" i="61"/>
  <c r="H13" i="61"/>
  <c r="H14" i="61"/>
  <c r="H15" i="61"/>
  <c r="H16" i="61"/>
  <c r="H17" i="61"/>
  <c r="H18" i="61"/>
  <c r="H19" i="61"/>
  <c r="H20" i="61"/>
  <c r="H21" i="61"/>
  <c r="H22" i="61"/>
  <c r="H23" i="61"/>
  <c r="H24" i="61"/>
  <c r="H25" i="61"/>
  <c r="H26" i="61"/>
  <c r="H27" i="61"/>
  <c r="H28" i="61"/>
  <c r="H29" i="61"/>
  <c r="H30" i="61"/>
  <c r="H31" i="61"/>
  <c r="H32" i="61"/>
  <c r="H33" i="61"/>
  <c r="H34" i="61"/>
  <c r="H35" i="61"/>
  <c r="H36" i="61"/>
  <c r="H37" i="61"/>
  <c r="H38" i="61"/>
  <c r="H39" i="61"/>
  <c r="H40" i="61"/>
  <c r="H41" i="61"/>
  <c r="G58" i="61" l="1"/>
  <c r="I58" i="61" l="1"/>
  <c r="H5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<sst xmlns="http://schemas.openxmlformats.org/spreadsheetml/2006/main" count="6162" uniqueCount="1442">
  <si>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</si>
  <si>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</si>
  <si>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</si>
  <si>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</si>
  <si>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</si>
  <si>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</si>
  <si>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</si>
  <si>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</si>
  <si>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</si>
  <si>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</si>
  <si>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</si>
  <si>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</si>
  <si>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</si>
  <si>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</si>
  <si>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</si>
  <si>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</si>
  <si>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</si>
  <si>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</si>
  <si>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</si>
  <si>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</si>
  <si>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</si>
  <si>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</si>
  <si>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</si>
  <si>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</si>
  <si>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</si>
  <si>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</si>
  <si>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</si>
  <si>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</si>
  <si>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</si>
  <si>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</si>
  <si>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</si>
  <si>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</si>
  <si>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</si>
  <si>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</si>
  <si>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</si>
  <si>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</si>
  <si>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</si>
  <si>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</si>
  <si>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</si>
  <si>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</si>
  <si>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</si>
  <si>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</si>
  <si>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</si>
  <si>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</si>
  <si>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</si>
  <si>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</si>
  <si>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</si>
  <si>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</si>
  <si>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</si>
  <si>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</si>
  <si>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</si>
  <si>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</si>
  <si>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</si>
  <si>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</si>
  <si>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</si>
  <si>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</si>
  <si>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</si>
  <si>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</si>
  <si>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</si>
  <si>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</si>
  <si>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</si>
  <si>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</si>
  <si>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</si>
  <si>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</si>
  <si>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</si>
  <si>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</si>
  <si>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</si>
  <si>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</si>
  <si>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</si>
  <si>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</si>
  <si>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</si>
  <si>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</si>
  <si>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</si>
  <si>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</si>
  <si>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</si>
  <si>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</si>
  <si>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</si>
  <si>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</si>
  <si>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</si>
  <si>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</si>
  <si>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</si>
  <si>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</si>
  <si>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</si>
  <si>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</si>
  <si>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</si>
  <si>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</si>
  <si>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</si>
  <si>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</si>
  <si>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</si>
  <si>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</si>
  <si>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</si>
  <si>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</si>
  <si>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</si>
  <si>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</si>
  <si>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</si>
  <si>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</si>
  <si>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</si>
  <si>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</si>
  <si>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</si>
  <si>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</si>
  <si>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</si>
  <si>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</si>
  <si>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</si>
  <si>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</si>
  <si>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</si>
  <si>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</si>
  <si>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</si>
  <si>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</si>
  <si>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</si>
  <si>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</si>
  <si>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</si>
  <si>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</si>
  <si>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</si>
  <si>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</si>
  <si>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</si>
  <si>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</si>
  <si>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</si>
  <si>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</si>
  <si>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</si>
  <si>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</si>
  <si>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</si>
  <si>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</si>
  <si>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</si>
  <si>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</si>
  <si>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</si>
  <si>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</si>
  <si>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</si>
  <si>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</si>
  <si>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</si>
  <si>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</si>
  <si>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</si>
  <si>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</si>
  <si>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</si>
  <si>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</si>
  <si>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</si>
  <si>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</si>
  <si>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</si>
  <si>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</si>
  <si>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</si>
  <si>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</si>
  <si>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</si>
  <si>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</si>
  <si>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</si>
  <si>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</si>
  <si>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</si>
  <si>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</si>
  <si>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</si>
  <si>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</si>
  <si>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</si>
  <si>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</si>
  <si>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</si>
  <si>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</si>
  <si>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</si>
  <si>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</si>
  <si>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</si>
  <si>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</si>
  <si>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</si>
  <si>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</si>
  <si>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</si>
  <si>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</si>
  <si>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</si>
  <si>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</si>
  <si>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</si>
  <si>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</si>
  <si>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</si>
  <si>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</si>
  <si>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</si>
  <si>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</si>
  <si>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</si>
  <si>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</si>
  <si>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</si>
  <si>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</si>
  <si>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</si>
  <si>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</si>
  <si>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</si>
  <si>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</si>
  <si>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</si>
  <si>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</si>
  <si>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</si>
  <si>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</si>
  <si>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</si>
  <si>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</si>
  <si>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</si>
  <si>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</si>
  <si>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</si>
  <si>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</si>
  <si>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</si>
  <si>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</si>
  <si>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</si>
  <si>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</si>
  <si>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</si>
  <si>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</si>
  <si>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</si>
  <si>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</si>
  <si>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</si>
  <si>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</si>
  <si>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</si>
  <si>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</si>
  <si>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</si>
  <si>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</si>
  <si>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</si>
  <si>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</si>
  <si>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</si>
  <si>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</si>
  <si>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</si>
  <si>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</si>
  <si>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</si>
  <si>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</si>
  <si>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</si>
  <si>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</si>
  <si>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</si>
  <si>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</si>
  <si>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</si>
  <si>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</si>
  <si>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</si>
  <si>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</si>
  <si>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</si>
  <si>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</si>
  <si>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</si>
  <si>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</si>
  <si>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</si>
  <si>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</si>
  <si>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</si>
  <si>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</si>
  <si>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</si>
  <si>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</si>
  <si>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</si>
  <si>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</si>
  <si>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</si>
  <si>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</si>
  <si>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</si>
  <si>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</si>
  <si>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</si>
  <si>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</si>
  <si>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</si>
  <si>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</si>
  <si>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</si>
  <si>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</si>
  <si>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</si>
  <si>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</si>
  <si>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</si>
  <si>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</si>
  <si>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</si>
  <si>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</si>
  <si>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</si>
  <si>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</si>
  <si>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</si>
  <si>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</si>
  <si>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</si>
  <si>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</si>
  <si>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</si>
  <si>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</si>
  <si>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</si>
  <si>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</si>
  <si>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</si>
  <si>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</si>
  <si>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</si>
  <si>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</si>
  <si>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</si>
  <si>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</si>
  <si>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</si>
  <si>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</si>
  <si>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</si>
  <si>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</si>
  <si>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</si>
  <si>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</si>
  <si>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</si>
  <si>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</si>
  <si>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</si>
  <si>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</si>
  <si>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</si>
  <si>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</si>
  <si>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</si>
  <si>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</si>
  <si>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</si>
  <si>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</si>
  <si>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</si>
  <si>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</si>
  <si>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</si>
  <si>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</si>
  <si>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</si>
  <si>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</si>
  <si>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</si>
  <si>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</si>
  <si>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</si>
  <si>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</si>
  <si>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</si>
  <si>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</si>
  <si>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</si>
  <si>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</si>
  <si>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</si>
  <si>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</si>
  <si>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</si>
  <si>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</si>
  <si>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</si>
  <si>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</si>
  <si>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</si>
  <si>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</si>
  <si>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</si>
  <si>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</si>
  <si>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</si>
  <si>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</si>
  <si>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</si>
  <si>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</si>
  <si>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</si>
  <si>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</si>
  <si>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</si>
  <si>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</si>
  <si>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</si>
  <si>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</si>
  <si>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</si>
  <si>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</si>
  <si>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</si>
  <si>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</si>
  <si>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</si>
  <si>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</si>
  <si>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</si>
  <si>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</si>
  <si>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</si>
  <si>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</si>
  <si>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</si>
  <si>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</si>
  <si>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</si>
  <si>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</si>
  <si>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</si>
  <si>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</si>
  <si>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</si>
  <si>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</si>
  <si>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</si>
  <si>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</si>
  <si>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</si>
  <si>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</si>
  <si>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</si>
  <si>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</si>
  <si>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</si>
  <si>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</si>
  <si>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</si>
  <si>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</si>
  <si>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</si>
  <si>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</si>
  <si>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</si>
  <si>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</si>
  <si>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</si>
  <si>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</si>
  <si>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</si>
  <si>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</si>
  <si>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</si>
  <si>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</si>
  <si>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</si>
  <si>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</si>
  <si>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</si>
  <si>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</si>
  <si>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</si>
  <si>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</si>
  <si>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</si>
  <si>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</si>
  <si>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</si>
  <si>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</si>
  <si>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</si>
  <si>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</si>
  <si>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</si>
  <si>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</si>
  <si>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</si>
  <si>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</si>
  <si>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</si>
  <si>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</si>
  <si>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</si>
  <si>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</si>
  <si>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</si>
  <si>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</si>
  <si>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</si>
  <si>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</si>
  <si>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</si>
  <si>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</si>
  <si>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</si>
  <si>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</si>
  <si>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</si>
  <si>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</si>
  <si>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</si>
  <si>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</si>
  <si>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</si>
  <si>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</si>
  <si>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</si>
  <si>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</si>
  <si>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</si>
  <si>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</si>
  <si>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</si>
  <si>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</si>
  <si>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</si>
  <si>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</si>
  <si>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</si>
  <si>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</si>
  <si>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</si>
  <si>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</si>
  <si>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</si>
  <si>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</si>
  <si>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</si>
  <si>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</si>
  <si>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</si>
  <si>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</si>
  <si>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</si>
  <si>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</si>
  <si>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</si>
  <si>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</si>
  <si>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</si>
  <si>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</si>
  <si>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</si>
  <si>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</si>
  <si>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</si>
  <si>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</si>
  <si>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</si>
  <si>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</si>
  <si>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</si>
  <si>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</si>
  <si>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</si>
  <si>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</si>
  <si>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</si>
  <si>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</si>
  <si>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</si>
  <si>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</si>
  <si>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</si>
  <si>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</si>
  <si>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</si>
  <si>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</si>
  <si>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</si>
  <si>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</si>
  <si>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</si>
  <si>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</si>
  <si>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</si>
  <si>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</si>
  <si>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</si>
  <si>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</si>
  <si>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</si>
  <si>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</si>
  <si>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</si>
  <si>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</si>
  <si>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</si>
  <si>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</si>
  <si>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</si>
  <si>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</si>
  <si>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</si>
  <si>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</si>
  <si>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</si>
  <si>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</si>
  <si>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</si>
  <si>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</si>
  <si>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</si>
  <si>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</si>
  <si>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</si>
  <si>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</si>
  <si>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</si>
  <si>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</si>
  <si>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</si>
  <si>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</si>
  <si>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</si>
  <si>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</si>
  <si>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</si>
  <si>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</si>
  <si>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</si>
  <si>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</si>
  <si>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</si>
  <si>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</si>
  <si>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</si>
  <si>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</si>
  <si>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</si>
  <si>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</si>
  <si>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</si>
  <si>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</si>
  <si>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</si>
  <si>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</si>
  <si>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</si>
  <si>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</si>
  <si>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</si>
  <si>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</si>
  <si>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</si>
  <si>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</si>
  <si>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</si>
  <si>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</si>
  <si>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</si>
  <si>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</si>
  <si>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</si>
  <si>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</si>
  <si>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</si>
  <si>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</si>
  <si>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</si>
  <si>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</si>
  <si>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</si>
  <si>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</si>
  <si>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</si>
  <si>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</si>
  <si>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</si>
  <si>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</si>
  <si>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</si>
  <si>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</si>
  <si>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</si>
  <si>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</si>
  <si>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</si>
  <si>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</si>
  <si>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</si>
  <si>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</si>
  <si>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</si>
  <si>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</si>
  <si>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</si>
  <si>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</si>
  <si>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</si>
  <si>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</si>
  <si>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</si>
  <si>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</si>
  <si>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</si>
  <si>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</si>
  <si>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</si>
  <si>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</si>
  <si>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</si>
  <si>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</si>
  <si>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</si>
  <si>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</si>
  <si>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</si>
  <si>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</si>
  <si>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</si>
  <si>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</si>
  <si>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</si>
  <si>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</si>
  <si>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</si>
  <si>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</si>
  <si>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</si>
  <si>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</si>
  <si>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</si>
  <si>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</si>
  <si>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</si>
  <si>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</si>
  <si>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</si>
  <si>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</si>
  <si>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</si>
  <si>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</si>
  <si>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</si>
  <si>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</si>
  <si>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</si>
  <si>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</si>
  <si>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</si>
  <si>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</si>
  <si>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</si>
  <si>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</si>
  <si>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</si>
  <si>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</si>
  <si>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</si>
  <si>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</si>
  <si>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</si>
  <si>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</si>
  <si>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</si>
  <si>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</si>
  <si>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</si>
  <si>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</si>
  <si>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</si>
  <si>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</si>
  <si>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</si>
  <si>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</si>
  <si>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</si>
  <si>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</si>
  <si>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</si>
  <si>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</si>
  <si>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</si>
  <si>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</si>
  <si>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</si>
  <si>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</si>
  <si>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</si>
  <si>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</si>
  <si>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</si>
  <si>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</si>
  <si>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</si>
  <si>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</si>
  <si>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</si>
  <si>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</si>
  <si>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</si>
  <si>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</si>
  <si>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</si>
  <si>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</si>
  <si>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</si>
  <si>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</si>
  <si>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</si>
  <si>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</si>
  <si>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</si>
  <si>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</si>
  <si>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</si>
  <si>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</si>
  <si>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</si>
  <si>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</si>
  <si>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</si>
  <si>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</si>
  <si>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</si>
  <si>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</si>
  <si>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</si>
  <si>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</si>
  <si>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</si>
  <si>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</si>
  <si>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</si>
  <si>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</si>
  <si>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</si>
  <si>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</si>
  <si>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</si>
  <si>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</si>
  <si>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</si>
  <si>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</si>
  <si>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</si>
  <si>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</si>
  <si>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</si>
  <si>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</si>
  <si>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</si>
  <si>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</si>
  <si>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</si>
  <si>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</si>
  <si>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</si>
  <si>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</si>
  <si>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</si>
  <si>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</si>
  <si>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</si>
  <si>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</si>
  <si>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</si>
  <si>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</si>
  <si>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</si>
  <si>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</si>
  <si>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</si>
  <si>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</si>
  <si>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</si>
  <si>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</si>
  <si>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</si>
  <si>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</si>
  <si>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</si>
  <si>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</si>
  <si>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</si>
  <si>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</si>
  <si>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</si>
  <si>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</si>
  <si>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</si>
  <si>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</si>
  <si>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</si>
  <si>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</si>
  <si>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</si>
  <si>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</si>
  <si>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</si>
  <si>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</si>
  <si>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</si>
  <si>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</si>
  <si>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</si>
  <si>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</si>
  <si>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</si>
  <si>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</si>
  <si>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</si>
  <si>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</si>
  <si>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</si>
  <si>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</si>
  <si>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</si>
  <si>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</si>
  <si>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</si>
  <si>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</si>
  <si>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</si>
  <si>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</si>
  <si>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</si>
  <si>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</si>
  <si>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</si>
  <si>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</si>
  <si>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</si>
  <si>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</si>
  <si>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</si>
  <si>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</si>
  <si>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</si>
  <si>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</si>
  <si>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</si>
  <si>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</si>
  <si>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</si>
  <si>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</si>
  <si>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</si>
  <si>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</si>
  <si>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</si>
  <si>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</si>
  <si>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</si>
  <si>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</si>
  <si>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</si>
  <si>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</si>
  <si>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</si>
  <si>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</si>
  <si>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</si>
  <si>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</si>
  <si>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</si>
  <si>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</si>
  <si>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</si>
  <si>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</si>
  <si>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</si>
  <si>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</si>
  <si>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</si>
  <si>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</si>
  <si>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</si>
  <si>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</si>
  <si>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</si>
  <si>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</si>
  <si>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</si>
  <si>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</si>
  <si>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</si>
  <si>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</si>
  <si>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</si>
  <si>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</si>
  <si>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</si>
  <si>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</si>
  <si>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</si>
  <si>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</si>
  <si>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</si>
  <si>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</si>
  <si>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</si>
  <si>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</si>
  <si>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</si>
  <si>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</si>
  <si>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</si>
  <si>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</si>
  <si>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</si>
  <si>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</si>
  <si>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</si>
  <si>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</si>
  <si>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</si>
  <si>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</si>
  <si>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</si>
  <si>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</si>
  <si>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</si>
  <si>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</si>
  <si>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</si>
  <si>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</si>
  <si>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</si>
  <si>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</si>
  <si>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</si>
  <si>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</si>
  <si>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</si>
  <si>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</si>
  <si>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</si>
  <si>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</si>
  <si>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</si>
  <si>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</si>
  <si>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</si>
  <si>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</si>
  <si>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</si>
  <si>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</si>
  <si>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</si>
  <si>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</si>
  <si>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</si>
  <si>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</si>
  <si>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</si>
  <si>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</si>
  <si>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</si>
  <si>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</si>
  <si>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</si>
  <si>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</si>
  <si>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</si>
  <si>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</si>
  <si>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</si>
  <si>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</si>
  <si>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</si>
  <si>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</si>
  <si>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</si>
  <si>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</si>
  <si>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</si>
  <si>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</si>
  <si>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</si>
  <si>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</si>
  <si>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</si>
  <si>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</si>
  <si>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</si>
  <si>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</si>
  <si>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</si>
  <si>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</si>
  <si>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</si>
  <si>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</si>
  <si>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</si>
  <si>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</si>
  <si>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</si>
  <si>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</si>
  <si>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</si>
  <si>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</si>
  <si>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</si>
  <si>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</si>
  <si>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</si>
  <si>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</si>
  <si>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</si>
  <si>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</si>
  <si>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</si>
  <si>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</si>
  <si>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</si>
  <si>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</si>
  <si>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</si>
  <si>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</si>
  <si>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</si>
  <si>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</si>
  <si>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</si>
  <si>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</si>
  <si>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</si>
  <si>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</si>
  <si>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</si>
  <si>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</si>
  <si>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</si>
  <si>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</si>
  <si>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</si>
  <si>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</si>
  <si>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</si>
  <si>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</si>
  <si>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</si>
  <si>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</si>
  <si>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</si>
  <si>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</si>
  <si>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</si>
  <si>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</si>
  <si>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</si>
  <si>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</si>
  <si>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</si>
  <si>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</si>
  <si>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</si>
  <si>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</si>
  <si>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</si>
  <si>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</si>
  <si>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</si>
  <si>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</si>
  <si>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</si>
  <si>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</si>
  <si>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</si>
  <si>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</si>
  <si>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</si>
  <si>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</si>
  <si>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</si>
  <si>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</si>
  <si>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</si>
  <si>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</si>
  <si>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</si>
  <si>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</si>
  <si>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</si>
  <si>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</si>
  <si>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</si>
  <si>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</si>
  <si>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</si>
  <si>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</si>
  <si>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</si>
  <si>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</si>
  <si>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</si>
  <si>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</si>
  <si>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</si>
  <si>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</si>
  <si>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</si>
  <si>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</si>
  <si>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</si>
  <si>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</si>
  <si>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</si>
  <si>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</si>
  <si>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</si>
  <si>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</si>
  <si>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</si>
  <si>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</si>
  <si>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</si>
  <si>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</si>
  <si>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</si>
  <si>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</si>
  <si>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</si>
  <si>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</si>
  <si>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</si>
  <si>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</si>
  <si>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</si>
  <si>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</si>
  <si>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</si>
  <si>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</si>
  <si>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</si>
  <si>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</si>
  <si>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</si>
  <si>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</si>
  <si>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</si>
  <si>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</si>
  <si>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</si>
  <si>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</si>
  <si>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</si>
  <si>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</si>
  <si>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</si>
  <si>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</si>
  <si>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</si>
  <si>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</si>
  <si>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</si>
  <si>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</si>
  <si>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</si>
  <si>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</si>
  <si>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</si>
  <si>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</si>
  <si>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</si>
  <si>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</si>
  <si>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</si>
  <si>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</si>
  <si>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</si>
  <si>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</si>
  <si>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</si>
  <si>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</si>
  <si>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</si>
  <si>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</si>
  <si>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</si>
  <si>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</si>
  <si>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</si>
  <si>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</si>
  <si>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</si>
  <si>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</si>
  <si>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</si>
  <si>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</si>
  <si>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</si>
  <si>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</si>
  <si>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</si>
  <si>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</si>
  <si>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</si>
  <si>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</si>
  <si>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</si>
  <si>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</si>
  <si>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</si>
  <si>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</si>
  <si>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</si>
  <si>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</si>
  <si>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</si>
  <si>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</si>
  <si>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</si>
  <si>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</si>
  <si>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</si>
  <si>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</si>
  <si>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</si>
  <si>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</si>
  <si>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</si>
  <si>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</si>
  <si>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</si>
  <si>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</si>
  <si>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</si>
  <si>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</si>
  <si>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</si>
  <si>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</si>
  <si>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</si>
  <si>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</si>
  <si>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</si>
  <si>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</si>
  <si>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</si>
  <si>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</si>
  <si>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</si>
  <si>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</si>
  <si>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</si>
  <si>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</si>
  <si>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</si>
  <si>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</si>
  <si>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</si>
  <si>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</si>
  <si>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</si>
  <si>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</si>
  <si>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</si>
  <si>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</si>
  <si>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</si>
  <si>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</si>
  <si>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</si>
  <si>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</si>
  <si>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</si>
  <si>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</si>
  <si>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</si>
  <si>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</si>
  <si>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</si>
  <si>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</si>
  <si>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</si>
  <si>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</si>
  <si>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</si>
  <si>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</si>
  <si>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</si>
  <si>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</si>
  <si>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</si>
  <si>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</si>
  <si>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</si>
  <si>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</si>
  <si>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</si>
  <si>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</si>
  <si>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</si>
  <si>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</si>
  <si>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</si>
  <si>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</si>
  <si>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</si>
  <si>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</si>
  <si>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</si>
  <si>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</si>
  <si>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</si>
  <si>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</si>
  <si>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</si>
  <si>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</si>
  <si>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</si>
  <si>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</si>
  <si>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</si>
  <si>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</si>
  <si>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</si>
  <si>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</si>
  <si>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</si>
  <si>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</si>
  <si>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</si>
  <si>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</si>
  <si>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</si>
  <si>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</si>
  <si>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</si>
  <si>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</si>
  <si>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</si>
  <si>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</si>
  <si>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</si>
  <si>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</si>
  <si>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</si>
  <si>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</si>
  <si>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</si>
  <si>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</si>
  <si>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</si>
  <si>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</si>
  <si>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</si>
  <si>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</si>
  <si>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</si>
  <si>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</si>
  <si>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</si>
  <si>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</si>
  <si>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</si>
  <si>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</si>
  <si>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</si>
  <si>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</si>
  <si>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</si>
  <si>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</si>
  <si>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</si>
  <si>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</si>
  <si>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</si>
  <si>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</si>
  <si>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</si>
  <si>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</si>
  <si>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</si>
  <si>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</si>
  <si>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</si>
  <si>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</si>
  <si>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</si>
  <si>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</si>
  <si>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</si>
  <si>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</si>
  <si>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</si>
  <si>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</si>
  <si>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</si>
  <si>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</si>
  <si>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</si>
  <si>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</si>
  <si>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</si>
  <si>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</si>
  <si>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</si>
  <si>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</si>
  <si>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</si>
  <si>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</si>
  <si>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</si>
  <si>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</si>
  <si>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</si>
  <si>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</si>
  <si>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</si>
  <si>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</si>
  <si>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</si>
  <si>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</si>
  <si>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</si>
  <si>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</si>
  <si>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</si>
  <si>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</si>
  <si>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</si>
  <si>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</si>
  <si>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</si>
  <si>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</si>
  <si>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</si>
  <si>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</si>
  <si>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</si>
  <si>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</si>
  <si>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</si>
  <si>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</si>
  <si>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</si>
  <si>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</si>
  <si>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</si>
  <si>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</si>
  <si>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</si>
  <si>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</si>
  <si>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</si>
  <si>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</si>
  <si>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</si>
  <si>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</si>
  <si>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</si>
  <si>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</si>
  <si>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</si>
  <si>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</si>
  <si>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</si>
  <si>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</si>
  <si>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</si>
  <si>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</si>
  <si>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</si>
  <si>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</si>
  <si>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</si>
  <si>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</si>
  <si>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</si>
  <si>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</si>
  <si>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</si>
  <si>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</si>
  <si>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</si>
  <si>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</si>
  <si>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</si>
  <si>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</si>
  <si>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</si>
  <si>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</si>
  <si>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</si>
  <si>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</si>
  <si>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</si>
  <si>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</si>
  <si>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</si>
  <si>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</si>
  <si>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</si>
  <si>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</si>
  <si>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</si>
  <si>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</si>
  <si>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</si>
  <si>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</si>
  <si>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</si>
  <si>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</si>
  <si>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</si>
  <si>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</si>
  <si>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</si>
  <si>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</si>
  <si>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</si>
  <si>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</si>
  <si>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</si>
  <si>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</si>
  <si>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</si>
  <si>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</si>
  <si>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</si>
  <si>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</si>
  <si>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</si>
  <si>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</si>
  <si>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</si>
  <si>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</si>
  <si>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</si>
  <si>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</si>
  <si>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</si>
  <si>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</si>
  <si>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</si>
  <si>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</si>
  <si>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</si>
  <si>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</si>
  <si>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</si>
  <si>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</si>
  <si>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</si>
  <si>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</si>
  <si>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</si>
  <si>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</si>
  <si>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</si>
  <si>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</si>
  <si>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</si>
  <si>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</si>
  <si>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</si>
  <si>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</si>
  <si>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</si>
  <si>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</si>
  <si>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</si>
  <si>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</si>
  <si>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</si>
  <si>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</si>
  <si>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</si>
  <si>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</si>
  <si>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</si>
  <si>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</si>
  <si>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</si>
  <si>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</si>
  <si>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</si>
  <si>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</si>
  <si>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</si>
  <si>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</si>
  <si>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</si>
  <si>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</si>
  <si>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</si>
  <si>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</si>
  <si>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</si>
  <si>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</si>
  <si>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</si>
  <si>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</si>
  <si>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</si>
  <si>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</si>
  <si>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</si>
  <si>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</si>
  <si>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</si>
  <si>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</si>
  <si>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</si>
  <si>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</si>
  <si>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</si>
  <si>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</si>
  <si>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</si>
  <si>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</si>
  <si>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</si>
  <si>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</si>
  <si>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</si>
  <si>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</si>
  <si>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</si>
  <si>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</si>
  <si>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</si>
  <si>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</si>
  <si>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</si>
  <si>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</si>
  <si>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</si>
  <si>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</si>
  <si>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</si>
  <si>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</si>
  <si>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</si>
  <si>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</si>
  <si>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</si>
  <si>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</si>
  <si>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</si>
  <si>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</si>
  <si>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</si>
  <si>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</si>
  <si>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</si>
  <si>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</si>
  <si>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</si>
  <si>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</si>
  <si>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</si>
  <si>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</si>
  <si>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</si>
  <si>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</si>
  <si>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</si>
  <si>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</si>
  <si>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</si>
  <si>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</si>
  <si>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</si>
  <si>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</si>
  <si>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</si>
  <si>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</si>
  <si>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</si>
  <si>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</si>
  <si>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</si>
  <si>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</si>
  <si>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</si>
  <si>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</si>
  <si>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</si>
  <si>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</si>
  <si>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</si>
  <si>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</si>
  <si>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</si>
  <si>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</si>
  <si>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</si>
  <si>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</si>
  <si>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</si>
  <si>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</si>
  <si>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</si>
  <si>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</si>
  <si>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</si>
  <si>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</si>
  <si>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</si>
  <si>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</si>
  <si>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</si>
  <si>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</si>
  <si>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</si>
  <si>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</si>
  <si>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</si>
  <si>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</si>
  <si>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</si>
  <si>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</si>
  <si>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</si>
  <si>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</si>
  <si>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</si>
  <si>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</si>
  <si>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</si>
  <si>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</si>
  <si>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</si>
  <si>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</si>
  <si>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</si>
  <si>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</si>
  <si>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</si>
  <si>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</si>
  <si>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</si>
  <si>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</si>
  <si>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</si>
  <si>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</si>
  <si>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</si>
  <si>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</si>
  <si>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</si>
  <si>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</si>
  <si>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</si>
  <si>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</si>
  <si>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</si>
  <si>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</si>
  <si>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</si>
  <si>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</si>
  <si>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</si>
  <si>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</si>
  <si>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</si>
  <si>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</si>
  <si>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</si>
  <si>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</si>
  <si>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</si>
  <si>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</si>
  <si>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</si>
  <si>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</si>
  <si>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</si>
  <si>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</si>
  <si>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</si>
  <si>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</si>
  <si>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</si>
  <si>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</si>
  <si>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</si>
  <si>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</si>
  <si>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</si>
  <si>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</si>
  <si>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</si>
  <si>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</si>
  <si>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</si>
  <si>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</si>
  <si>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</si>
  <si>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</si>
  <si>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</si>
  <si>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</si>
  <si>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</si>
  <si>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</si>
  <si>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</si>
  <si>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</si>
  <si>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</si>
  <si>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</si>
  <si>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</si>
  <si>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</si>
  <si>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</si>
  <si>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</si>
  <si>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</si>
  <si>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</si>
  <si>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</si>
  <si>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</si>
  <si>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</si>
  <si>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</si>
  <si>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</si>
  <si>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</si>
  <si>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</si>
  <si>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</si>
  <si>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</si>
  <si>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</si>
  <si>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</si>
  <si>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</si>
  <si>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</si>
  <si>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</si>
  <si>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</si>
  <si>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</si>
  <si>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</si>
  <si>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</si>
  <si>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</si>
  <si>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</si>
  <si>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</si>
  <si>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</si>
  <si>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</si>
  <si>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</si>
  <si>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</si>
  <si>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</si>
  <si>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</si>
  <si>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</si>
  <si>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</si>
  <si>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CONCEPTO</t>
  </si>
  <si>
    <t>ESTADO</t>
  </si>
  <si>
    <t>MONTO SIN ITBIS</t>
  </si>
  <si>
    <t>RETENCION</t>
  </si>
  <si>
    <t>ITBIS</t>
  </si>
  <si>
    <t>TOTAL A PAGAR</t>
  </si>
  <si>
    <t>TOTAL</t>
  </si>
  <si>
    <t>LIC. REOLINDA A. FELIZ</t>
  </si>
  <si>
    <t>SUB.- DIRECTORA ADMINISTRATIVA</t>
  </si>
  <si>
    <t>MONTO FACTURADO</t>
  </si>
  <si>
    <t xml:space="preserve"> MONTO  PAGADO </t>
  </si>
  <si>
    <t>MONTO PENDIENTE</t>
  </si>
  <si>
    <t xml:space="preserve">    HOSPITAL MATERNIDAD NTRA SRA DE LA ALTGRACIA</t>
  </si>
  <si>
    <t xml:space="preserve">                                                    </t>
  </si>
  <si>
    <t xml:space="preserve">                         FACTURAS PAGADAS AL 28/02/2025</t>
  </si>
  <si>
    <t>GRUPO ALASKA</t>
  </si>
  <si>
    <t>SERVEXFER SERVIOS E. FERRETERO</t>
  </si>
  <si>
    <t>HHYR COMERCIAL SRL</t>
  </si>
  <si>
    <t>LETERAGO SRL</t>
  </si>
  <si>
    <t>SUED &amp; FARGESA SRL</t>
  </si>
  <si>
    <t>SERBIOMED SRL</t>
  </si>
  <si>
    <t>PRIME LABS SRL</t>
  </si>
  <si>
    <t>P&amp;D RECYCLING</t>
  </si>
  <si>
    <t>SHWTECH SRL</t>
  </si>
  <si>
    <t>CONTRUCTORA E. ALCANTARA S.R.L</t>
  </si>
  <si>
    <t>ALWYS DIESEL</t>
  </si>
  <si>
    <t>FARCH</t>
  </si>
  <si>
    <t>MERPROV SRL</t>
  </si>
  <si>
    <t>BELLO LAB SRL</t>
  </si>
  <si>
    <t>IMPRESORA TIEMPO SRL</t>
  </si>
  <si>
    <t>VAL-KAMED PHARMA, S.R.L</t>
  </si>
  <si>
    <t>CORPORACION MEDICA AG SRL</t>
  </si>
  <si>
    <t>HEMOTEST SRL</t>
  </si>
  <si>
    <t>CARM SRL</t>
  </si>
  <si>
    <t>PAGO DECONSUMO  AGUA</t>
  </si>
  <si>
    <t>PAGO DE FACTURA 4344</t>
  </si>
  <si>
    <t>PAGO DE FACTURA 17</t>
  </si>
  <si>
    <t>PAGO DE FACTURA 12479</t>
  </si>
  <si>
    <t>PAGO DE FACTURA 9100737166</t>
  </si>
  <si>
    <t>PAGO SEGÚN COTIZACION07593</t>
  </si>
  <si>
    <t>PAGO DE FACTURA 157</t>
  </si>
  <si>
    <t>PAGO DE FACTURAS VARIAS</t>
  </si>
  <si>
    <t>PAGO DE FACTURA 10742</t>
  </si>
  <si>
    <t>PAGO DE FACTURAS 262</t>
  </si>
  <si>
    <t>PAGO DE FACTURAS 263</t>
  </si>
  <si>
    <t>REPARACION DE PLANTA Y ALQUILER</t>
  </si>
  <si>
    <t>SERVIOS TELEFONICO Y FLOTA</t>
  </si>
  <si>
    <t>ADQUISICION DE GASOIL</t>
  </si>
  <si>
    <t>PAGO DE FACTURA 2223</t>
  </si>
  <si>
    <t>PAGO SUMINISTRO DE ALIMENTOS</t>
  </si>
  <si>
    <t>SUMINISTRO DE REACTIVO</t>
  </si>
  <si>
    <t>SERVICIO DE TIRO Y RETIRO DE TARJETA</t>
  </si>
  <si>
    <t>SUMINISTRO DE MEDICAMENTO</t>
  </si>
  <si>
    <t>SUMINISTRO DE MATERIALES GASTABLES</t>
  </si>
  <si>
    <t>SUMINISTRO DE MATERIALES GASTABLES LAB.</t>
  </si>
  <si>
    <t>MEDICAMENTO Y MATERIALES GASTABLES</t>
  </si>
  <si>
    <t>24/1/025</t>
  </si>
  <si>
    <t>1/27/2025</t>
  </si>
  <si>
    <t>2/5/20224</t>
  </si>
  <si>
    <t>B1500011951</t>
  </si>
  <si>
    <t>B1500012105</t>
  </si>
  <si>
    <t>B1500011945</t>
  </si>
  <si>
    <t>B1500011946</t>
  </si>
  <si>
    <t>B1500011126</t>
  </si>
  <si>
    <t>B1500011122</t>
  </si>
  <si>
    <t>B1500012107</t>
  </si>
  <si>
    <t>B1500011118</t>
  </si>
  <si>
    <t>B1500011977</t>
  </si>
  <si>
    <t>B1500011967</t>
  </si>
  <si>
    <t>B1500011975</t>
  </si>
  <si>
    <t>B1500011966</t>
  </si>
  <si>
    <t>B1500000017</t>
  </si>
  <si>
    <t>B1500012479</t>
  </si>
  <si>
    <t>B1500023058</t>
  </si>
  <si>
    <t>B15000000459</t>
  </si>
  <si>
    <t>B15000000157</t>
  </si>
  <si>
    <t>B15000000067</t>
  </si>
  <si>
    <t>B1500000300</t>
  </si>
  <si>
    <t>B1500000510</t>
  </si>
  <si>
    <t>B1500000511</t>
  </si>
  <si>
    <t>E450000067269</t>
  </si>
  <si>
    <t>E450000066918</t>
  </si>
  <si>
    <t>E450000065861</t>
  </si>
  <si>
    <t>B1500000188</t>
  </si>
  <si>
    <t>B1500000192</t>
  </si>
  <si>
    <t>E4500000000146</t>
  </si>
  <si>
    <t>B1500000630</t>
  </si>
  <si>
    <t>B1500000631</t>
  </si>
  <si>
    <t>B1500000632</t>
  </si>
  <si>
    <t>B1500000183</t>
  </si>
  <si>
    <t>B1500004074</t>
  </si>
  <si>
    <t>B1500002172</t>
  </si>
  <si>
    <t>B1500002156</t>
  </si>
  <si>
    <t>B1500003664</t>
  </si>
  <si>
    <t>B1500003737</t>
  </si>
  <si>
    <t>PAGADA</t>
  </si>
  <si>
    <t>ABONO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</si>
</sst>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  <numFmt numFmtId="168" formatCode="_(* #.##0.00_);_(* \(#.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Times New Roman"/>
      <family val="1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43" fontId="0" fillId="0" borderId="0" xfId="1" applyFont="1"/>
    <xf numFmtId="0" fontId="14" fillId="0" borderId="0" xfId="0" applyFont="1"/>
    <xf numFmtId="43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6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wrapText="1"/>
    </xf>
    <xf numFmtId="0" fontId="15" fillId="6" borderId="2" xfId="0" applyFont="1" applyFill="1" applyBorder="1" applyAlignment="1">
      <alignment horizontal="center" vertical="center" wrapText="1"/>
    </xf>
    <xf numFmtId="43" fontId="15" fillId="6" borderId="2" xfId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0" applyNumberFormat="1"/>
    <xf numFmtId="43" fontId="0" fillId="0" borderId="1" xfId="1" applyFont="1" applyBorder="1"/>
    <xf numFmtId="0" fontId="17" fillId="0" borderId="0" xfId="0" applyFont="1"/>
    <xf numFmtId="0" fontId="18" fillId="0" borderId="0" xfId="0" applyFont="1"/>
    <xf numFmtId="0" fontId="2" fillId="2" borderId="2" xfId="0" applyFont="1" applyFill="1" applyBorder="1" applyAlignment="1">
      <alignment vertical="center" wrapText="1"/>
    </xf>
    <xf numFmtId="43" fontId="2" fillId="2" borderId="2" xfId="1" applyFont="1" applyFill="1" applyBorder="1" applyAlignment="1">
      <alignment wrapText="1"/>
    </xf>
    <xf numFmtId="43" fontId="14" fillId="0" borderId="2" xfId="0" applyNumberFormat="1" applyFont="1" applyBorder="1" applyAlignment="1">
      <alignment horizontal="center"/>
    </xf>
    <xf numFmtId="0" fontId="19" fillId="0" borderId="0" xfId="0" applyFont="1"/>
    <xf numFmtId="43" fontId="20" fillId="5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/>
    </xf>
    <xf numFmtId="4" fontId="21" fillId="0" borderId="2" xfId="9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</cellXfs>
  <cellStyles count="10">
    <cellStyle name="Euro" xfId="4" xr:uid="{00000000-0005-0000-0000-000000000000}"/>
    <cellStyle name="Millares" xfId="1" builtinId="3"/>
    <cellStyle name="Millares 2" xfId="2" xr:uid="{00000000-0005-0000-0000-000002000000}"/>
    <cellStyle name="Millares 2 2" xfId="6" xr:uid="{00000000-0005-0000-0000-000003000000}"/>
    <cellStyle name="Millares 2 2 2" xfId="7" xr:uid="{00000000-0005-0000-0000-000004000000}"/>
    <cellStyle name="Millares 2 3" xfId="5" xr:uid="{00000000-0005-0000-0000-000005000000}"/>
    <cellStyle name="Millares_29 feb DESEMBOLSO2004 2 2" xfId="9" xr:uid="{7B574BF4-950D-4CD3-BD8D-2B0BE2233E40}"/>
    <cellStyle name="Normal" xfId="0" builtinId="0"/>
    <cellStyle name="Normal 2" xfId="8" xr:uid="{00000000-0005-0000-0000-000007000000}"/>
    <cellStyle name="Normal 3" xfId="3" xr:uid="{00000000-0005-0000-0000-000008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7" Type="http://schemas.microsoft.com/office/2017/10/relationships/person" Target="persons/person2.xml"/><Relationship Id="rId2" Type="http://schemas.openxmlformats.org/officeDocument/2006/relationships/worksheet" Target="worksheets/sheet2.xml"/><Relationship Id="rId16" Type="http://schemas.microsoft.com/office/2017/10/relationships/person" Target="persons/person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microsoft.com/office/2017/10/relationships/person" Target="persons/person0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2</xdr:row>
      <xdr:rowOff>209550</xdr:rowOff>
    </xdr:from>
    <xdr:to>
      <xdr:col>1</xdr:col>
      <xdr:colOff>1802191</xdr:colOff>
      <xdr:row>6</xdr:row>
      <xdr:rowOff>95251</xdr:rowOff>
    </xdr:to>
    <xdr:pic>
      <xdr:nvPicPr>
        <xdr:cNvPr id="3" name="Imagen 2" descr="Hospital Universitario Maternidad Nuestra Señora de la ...">
          <a:extLst>
            <a:ext uri="{FF2B5EF4-FFF2-40B4-BE49-F238E27FC236}">
              <a16:creationId xmlns:a16="http://schemas.microsoft.com/office/drawing/2014/main" id="{B452B0A9-65C6-C935-16EE-3C572F075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590550"/>
          <a:ext cx="1759858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3</xdr:row>
      <xdr:rowOff>66675</xdr:rowOff>
    </xdr:from>
    <xdr:to>
      <xdr:col>7</xdr:col>
      <xdr:colOff>485776</xdr:colOff>
      <xdr:row>7</xdr:row>
      <xdr:rowOff>47625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BC94CCF7-6614-4252-8622-9BAF29B3C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742950"/>
          <a:ext cx="2028826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1" t="s">
        <v>151</v>
      </c>
      <c r="B2" s="71"/>
      <c r="C2" s="71"/>
      <c r="D2" s="71"/>
      <c r="E2" s="71"/>
    </row>
    <row r="3" spans="1:8" ht="15" customHeight="1" x14ac:dyDescent="0.25">
      <c r="A3" s="71"/>
      <c r="B3" s="71"/>
      <c r="C3" s="71"/>
      <c r="D3" s="71"/>
      <c r="E3" s="71"/>
    </row>
    <row r="4" spans="1:8" ht="15" customHeight="1" x14ac:dyDescent="0.25">
      <c r="A4" s="71"/>
      <c r="B4" s="71"/>
      <c r="C4" s="71"/>
      <c r="D4" s="71"/>
      <c r="E4" s="71"/>
    </row>
    <row r="5" spans="1:8" ht="6" customHeight="1" x14ac:dyDescent="0.25">
      <c r="A5" s="71"/>
      <c r="B5" s="71"/>
      <c r="C5" s="71"/>
      <c r="D5" s="71"/>
      <c r="E5" s="71"/>
      <c r="F5" s="38"/>
    </row>
    <row r="6" spans="1:8" ht="41.25" customHeight="1" x14ac:dyDescent="0.25">
      <c r="A6" s="72" t="s">
        <v>891</v>
      </c>
      <c r="B6" s="72"/>
      <c r="C6" s="72"/>
      <c r="D6" s="72"/>
      <c r="E6" s="72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00000000-0009-0000-0000-000000000000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67"/>
  <sheetViews>
    <sheetView tabSelected="1" zoomScaleNormal="100" workbookViewId="0">
      <selection activeCell="H61" sqref="H61"/>
    </sheetView>
  </sheetViews>
  <sheetFormatPr baseColWidth="10" defaultRowHeight="15" x14ac:dyDescent="0.25"/>
  <cols>
    <col min="1" max="1" width="8.5703125" customWidth="1"/>
    <col min="2" max="2" width="36.42578125" customWidth="1"/>
    <col min="3" max="3" width="35.5703125" customWidth="1"/>
    <col min="4" max="4" width="17" style="13" customWidth="1"/>
    <col min="5" max="5" width="17.28515625" style="13" customWidth="1"/>
    <col min="6" max="6" width="13.42578125" customWidth="1"/>
    <col min="7" max="7" width="14.42578125" customWidth="1"/>
    <col min="8" max="8" width="16" customWidth="1"/>
  </cols>
  <sheetData>
    <row r="3" spans="2:9" ht="23.25" x14ac:dyDescent="0.35">
      <c r="C3" s="69" t="s">
        <v>1357</v>
      </c>
    </row>
    <row r="4" spans="2:9" x14ac:dyDescent="0.25">
      <c r="H4" s="52"/>
    </row>
    <row r="5" spans="2:9" x14ac:dyDescent="0.25">
      <c r="H5" s="52"/>
    </row>
    <row r="6" spans="2:9" ht="15.75" x14ac:dyDescent="0.25">
      <c r="C6" s="64" t="s">
        <v>1359</v>
      </c>
      <c r="H6" s="52"/>
    </row>
    <row r="7" spans="2:9" ht="15.75" x14ac:dyDescent="0.25">
      <c r="C7" s="64"/>
      <c r="H7" s="52"/>
    </row>
    <row r="8" spans="2:9" ht="15.75" x14ac:dyDescent="0.25">
      <c r="C8" s="64"/>
      <c r="H8" s="52"/>
    </row>
    <row r="9" spans="2:9" hidden="1" x14ac:dyDescent="0.25">
      <c r="H9" s="52"/>
    </row>
    <row r="10" spans="2:9" ht="30" x14ac:dyDescent="0.25">
      <c r="B10" s="57" t="s">
        <v>2</v>
      </c>
      <c r="C10" s="57" t="s">
        <v>1345</v>
      </c>
      <c r="D10" s="58" t="s">
        <v>1</v>
      </c>
      <c r="E10" s="59" t="s">
        <v>0</v>
      </c>
      <c r="F10" s="59" t="s">
        <v>1346</v>
      </c>
      <c r="G10" s="59" t="s">
        <v>1354</v>
      </c>
      <c r="H10" s="60" t="s">
        <v>1355</v>
      </c>
      <c r="I10" s="60" t="s">
        <v>1356</v>
      </c>
    </row>
    <row r="11" spans="2:9" ht="25.5" customHeight="1" x14ac:dyDescent="0.25">
      <c r="B11" s="66" t="s">
        <v>1360</v>
      </c>
      <c r="C11" s="74" t="s">
        <v>1379</v>
      </c>
      <c r="D11" s="75">
        <v>45625</v>
      </c>
      <c r="E11" s="76" t="s">
        <v>1404</v>
      </c>
      <c r="F11" s="77" t="s">
        <v>1440</v>
      </c>
      <c r="G11" s="67">
        <v>6741</v>
      </c>
      <c r="H11" s="67">
        <f t="shared" ref="H11:H57" si="0">G11</f>
        <v>6741</v>
      </c>
      <c r="I11" s="70"/>
    </row>
    <row r="12" spans="2:9" x14ac:dyDescent="0.25">
      <c r="B12" s="66" t="s">
        <v>1360</v>
      </c>
      <c r="C12" s="74" t="s">
        <v>1379</v>
      </c>
      <c r="D12" s="75">
        <v>45639</v>
      </c>
      <c r="E12" s="76" t="s">
        <v>1405</v>
      </c>
      <c r="F12" s="77" t="s">
        <v>1440</v>
      </c>
      <c r="G12" s="67">
        <v>6887</v>
      </c>
      <c r="H12" s="67">
        <f t="shared" si="0"/>
        <v>6887</v>
      </c>
      <c r="I12" s="70" t="s">
        <v>1358</v>
      </c>
    </row>
    <row r="13" spans="2:9" x14ac:dyDescent="0.25">
      <c r="B13" s="66" t="s">
        <v>1360</v>
      </c>
      <c r="C13" s="74" t="s">
        <v>1379</v>
      </c>
      <c r="D13" s="75">
        <v>45618</v>
      </c>
      <c r="E13" s="76" t="s">
        <v>1406</v>
      </c>
      <c r="F13" s="77" t="s">
        <v>1440</v>
      </c>
      <c r="G13" s="67">
        <v>5040</v>
      </c>
      <c r="H13" s="67">
        <f t="shared" si="0"/>
        <v>5040</v>
      </c>
      <c r="I13" s="70"/>
    </row>
    <row r="14" spans="2:9" x14ac:dyDescent="0.25">
      <c r="B14" s="66" t="s">
        <v>1360</v>
      </c>
      <c r="C14" s="74" t="s">
        <v>1379</v>
      </c>
      <c r="D14" s="75">
        <v>45618</v>
      </c>
      <c r="E14" s="76" t="s">
        <v>1407</v>
      </c>
      <c r="F14" s="77" t="s">
        <v>1440</v>
      </c>
      <c r="G14" s="67">
        <v>3591</v>
      </c>
      <c r="H14" s="67">
        <f t="shared" si="0"/>
        <v>3591</v>
      </c>
      <c r="I14" s="70"/>
    </row>
    <row r="15" spans="2:9" x14ac:dyDescent="0.25">
      <c r="B15" s="66" t="s">
        <v>1360</v>
      </c>
      <c r="C15" s="74" t="s">
        <v>1379</v>
      </c>
      <c r="D15" s="75">
        <v>45611</v>
      </c>
      <c r="E15" s="76" t="s">
        <v>1408</v>
      </c>
      <c r="F15" s="77" t="s">
        <v>1440</v>
      </c>
      <c r="G15" s="67">
        <v>7308</v>
      </c>
      <c r="H15" s="67">
        <f t="shared" si="0"/>
        <v>7308</v>
      </c>
      <c r="I15" s="70"/>
    </row>
    <row r="16" spans="2:9" x14ac:dyDescent="0.25">
      <c r="B16" s="66" t="s">
        <v>1360</v>
      </c>
      <c r="C16" s="74" t="s">
        <v>1379</v>
      </c>
      <c r="D16" s="75">
        <v>45604</v>
      </c>
      <c r="E16" s="76" t="s">
        <v>1409</v>
      </c>
      <c r="F16" s="77" t="s">
        <v>1440</v>
      </c>
      <c r="G16" s="67">
        <v>6741</v>
      </c>
      <c r="H16" s="67">
        <f t="shared" si="0"/>
        <v>6741</v>
      </c>
      <c r="I16" s="70"/>
    </row>
    <row r="17" spans="2:9" x14ac:dyDescent="0.25">
      <c r="B17" s="66" t="s">
        <v>1360</v>
      </c>
      <c r="C17" s="74" t="s">
        <v>1379</v>
      </c>
      <c r="D17" s="75">
        <v>45649</v>
      </c>
      <c r="E17" s="76" t="s">
        <v>1410</v>
      </c>
      <c r="F17" s="77" t="s">
        <v>1440</v>
      </c>
      <c r="G17" s="67">
        <v>8127</v>
      </c>
      <c r="H17" s="67">
        <f t="shared" si="0"/>
        <v>8127</v>
      </c>
      <c r="I17" s="70"/>
    </row>
    <row r="18" spans="2:9" x14ac:dyDescent="0.25">
      <c r="B18" s="66" t="s">
        <v>1360</v>
      </c>
      <c r="C18" s="74" t="s">
        <v>1379</v>
      </c>
      <c r="D18" s="75">
        <v>45597</v>
      </c>
      <c r="E18" s="76" t="s">
        <v>1411</v>
      </c>
      <c r="F18" s="77" t="s">
        <v>1440</v>
      </c>
      <c r="G18" s="67">
        <v>8568</v>
      </c>
      <c r="H18" s="67">
        <f t="shared" si="0"/>
        <v>8568</v>
      </c>
      <c r="I18" s="70"/>
    </row>
    <row r="19" spans="2:9" x14ac:dyDescent="0.25">
      <c r="B19" s="66" t="s">
        <v>1360</v>
      </c>
      <c r="C19" s="74" t="s">
        <v>1379</v>
      </c>
      <c r="D19" s="75">
        <v>45681</v>
      </c>
      <c r="E19" s="76" t="s">
        <v>1412</v>
      </c>
      <c r="F19" s="77" t="s">
        <v>1440</v>
      </c>
      <c r="G19" s="67">
        <v>10773</v>
      </c>
      <c r="H19" s="67">
        <f t="shared" si="0"/>
        <v>10773</v>
      </c>
      <c r="I19" s="70"/>
    </row>
    <row r="20" spans="2:9" x14ac:dyDescent="0.25">
      <c r="B20" s="66" t="s">
        <v>1360</v>
      </c>
      <c r="C20" s="74" t="s">
        <v>1379</v>
      </c>
      <c r="D20" s="75">
        <v>45665</v>
      </c>
      <c r="E20" s="76" t="s">
        <v>1413</v>
      </c>
      <c r="F20" s="77" t="s">
        <v>1440</v>
      </c>
      <c r="G20" s="67">
        <v>4725</v>
      </c>
      <c r="H20" s="67">
        <f t="shared" si="0"/>
        <v>4725</v>
      </c>
      <c r="I20" s="70"/>
    </row>
    <row r="21" spans="2:9" x14ac:dyDescent="0.25">
      <c r="B21" s="66" t="s">
        <v>1360</v>
      </c>
      <c r="C21" s="74" t="s">
        <v>1379</v>
      </c>
      <c r="D21" s="75">
        <v>45674</v>
      </c>
      <c r="E21" s="76" t="s">
        <v>1414</v>
      </c>
      <c r="F21" s="77" t="s">
        <v>1440</v>
      </c>
      <c r="G21" s="67">
        <v>7875</v>
      </c>
      <c r="H21" s="67">
        <f t="shared" si="0"/>
        <v>7875</v>
      </c>
      <c r="I21" s="70"/>
    </row>
    <row r="22" spans="2:9" x14ac:dyDescent="0.25">
      <c r="B22" s="66" t="s">
        <v>1360</v>
      </c>
      <c r="C22" s="74" t="s">
        <v>1379</v>
      </c>
      <c r="D22" s="75">
        <v>45225</v>
      </c>
      <c r="E22" s="76" t="s">
        <v>1415</v>
      </c>
      <c r="F22" s="77" t="s">
        <v>1440</v>
      </c>
      <c r="G22" s="67">
        <v>6300</v>
      </c>
      <c r="H22" s="67">
        <f t="shared" si="0"/>
        <v>6300</v>
      </c>
      <c r="I22" s="70"/>
    </row>
    <row r="23" spans="2:9" x14ac:dyDescent="0.25">
      <c r="B23" s="66" t="s">
        <v>1361</v>
      </c>
      <c r="C23" s="74" t="s">
        <v>1380</v>
      </c>
      <c r="D23" s="75">
        <v>45672</v>
      </c>
      <c r="E23" s="76" t="s">
        <v>59</v>
      </c>
      <c r="F23" s="77" t="s">
        <v>1440</v>
      </c>
      <c r="G23" s="67">
        <v>181545.2</v>
      </c>
      <c r="H23" s="67">
        <f t="shared" si="0"/>
        <v>181545.2</v>
      </c>
      <c r="I23" s="70"/>
    </row>
    <row r="24" spans="2:9" x14ac:dyDescent="0.25">
      <c r="B24" s="66" t="s">
        <v>1362</v>
      </c>
      <c r="C24" s="74" t="s">
        <v>1381</v>
      </c>
      <c r="D24" s="75">
        <v>45217</v>
      </c>
      <c r="E24" s="76" t="s">
        <v>1416</v>
      </c>
      <c r="F24" s="77" t="s">
        <v>1440</v>
      </c>
      <c r="G24" s="67">
        <v>271270</v>
      </c>
      <c r="H24" s="67">
        <f t="shared" si="0"/>
        <v>271270</v>
      </c>
      <c r="I24" s="70"/>
    </row>
    <row r="25" spans="2:9" x14ac:dyDescent="0.25">
      <c r="B25" s="66" t="s">
        <v>1363</v>
      </c>
      <c r="C25" s="74" t="s">
        <v>1382</v>
      </c>
      <c r="D25" s="75">
        <v>45366</v>
      </c>
      <c r="E25" s="76" t="s">
        <v>1417</v>
      </c>
      <c r="F25" s="77" t="s">
        <v>1440</v>
      </c>
      <c r="G25" s="67">
        <v>45692.28</v>
      </c>
      <c r="H25" s="67">
        <f t="shared" si="0"/>
        <v>45692.28</v>
      </c>
      <c r="I25" s="70"/>
    </row>
    <row r="26" spans="2:9" x14ac:dyDescent="0.25">
      <c r="B26" s="66" t="s">
        <v>1364</v>
      </c>
      <c r="C26" s="74" t="s">
        <v>1383</v>
      </c>
      <c r="D26" s="75">
        <v>45495</v>
      </c>
      <c r="E26" s="76" t="s">
        <v>1418</v>
      </c>
      <c r="F26" s="77" t="s">
        <v>1440</v>
      </c>
      <c r="G26" s="67">
        <v>627360</v>
      </c>
      <c r="H26" s="67">
        <f t="shared" si="0"/>
        <v>627360</v>
      </c>
      <c r="I26" s="70"/>
    </row>
    <row r="27" spans="2:9" x14ac:dyDescent="0.25">
      <c r="B27" s="66" t="s">
        <v>235</v>
      </c>
      <c r="C27" s="74" t="s">
        <v>1384</v>
      </c>
      <c r="D27" s="75">
        <v>45694</v>
      </c>
      <c r="E27" s="76" t="s">
        <v>1419</v>
      </c>
      <c r="F27" s="77" t="s">
        <v>1440</v>
      </c>
      <c r="G27" s="67">
        <v>7316</v>
      </c>
      <c r="H27" s="67">
        <f t="shared" si="0"/>
        <v>7316</v>
      </c>
      <c r="I27" s="70"/>
    </row>
    <row r="28" spans="2:9" x14ac:dyDescent="0.25">
      <c r="B28" s="66" t="s">
        <v>1365</v>
      </c>
      <c r="C28" s="74" t="s">
        <v>1385</v>
      </c>
      <c r="D28" s="75">
        <v>45468</v>
      </c>
      <c r="E28" s="76" t="s">
        <v>1420</v>
      </c>
      <c r="F28" s="77" t="s">
        <v>1440</v>
      </c>
      <c r="G28" s="67">
        <v>42735</v>
      </c>
      <c r="H28" s="67">
        <f t="shared" si="0"/>
        <v>42735</v>
      </c>
      <c r="I28" s="70"/>
    </row>
    <row r="29" spans="2:9" x14ac:dyDescent="0.25">
      <c r="B29" s="66" t="s">
        <v>1366</v>
      </c>
      <c r="C29" s="74" t="s">
        <v>1386</v>
      </c>
      <c r="D29" s="75">
        <v>45567</v>
      </c>
      <c r="E29" s="76" t="s">
        <v>1421</v>
      </c>
      <c r="F29" s="77" t="s">
        <v>1440</v>
      </c>
      <c r="G29" s="67">
        <v>21036.799999999999</v>
      </c>
      <c r="H29" s="67">
        <f t="shared" si="0"/>
        <v>21036.799999999999</v>
      </c>
      <c r="I29" s="70"/>
    </row>
    <row r="30" spans="2:9" x14ac:dyDescent="0.25">
      <c r="B30" s="66" t="s">
        <v>1366</v>
      </c>
      <c r="C30" s="74" t="s">
        <v>1386</v>
      </c>
      <c r="D30" s="75">
        <v>45569</v>
      </c>
      <c r="E30" s="76" t="s">
        <v>1421</v>
      </c>
      <c r="F30" s="77" t="s">
        <v>1440</v>
      </c>
      <c r="G30" s="67">
        <v>8000</v>
      </c>
      <c r="H30" s="67">
        <f t="shared" si="0"/>
        <v>8000</v>
      </c>
      <c r="I30" s="70"/>
    </row>
    <row r="31" spans="2:9" x14ac:dyDescent="0.25">
      <c r="B31" s="66" t="s">
        <v>1367</v>
      </c>
      <c r="C31" s="74" t="s">
        <v>1387</v>
      </c>
      <c r="D31" s="75">
        <v>45659</v>
      </c>
      <c r="E31" s="76" t="s">
        <v>1422</v>
      </c>
      <c r="F31" s="77" t="s">
        <v>1440</v>
      </c>
      <c r="G31" s="67">
        <v>340000</v>
      </c>
      <c r="H31" s="67">
        <f t="shared" si="0"/>
        <v>340000</v>
      </c>
      <c r="I31" s="70"/>
    </row>
    <row r="32" spans="2:9" x14ac:dyDescent="0.25">
      <c r="B32" s="66" t="s">
        <v>1368</v>
      </c>
      <c r="C32" s="74" t="s">
        <v>1388</v>
      </c>
      <c r="D32" s="75">
        <v>45684</v>
      </c>
      <c r="E32" s="76" t="s">
        <v>1423</v>
      </c>
      <c r="F32" s="77" t="s">
        <v>1440</v>
      </c>
      <c r="G32" s="67">
        <v>11870</v>
      </c>
      <c r="H32" s="67">
        <f t="shared" si="0"/>
        <v>11870</v>
      </c>
      <c r="I32" s="70"/>
    </row>
    <row r="33" spans="2:9" x14ac:dyDescent="0.25">
      <c r="B33" s="66" t="s">
        <v>1368</v>
      </c>
      <c r="C33" s="74" t="s">
        <v>1389</v>
      </c>
      <c r="D33" s="75">
        <v>45692</v>
      </c>
      <c r="E33" s="76" t="s">
        <v>1424</v>
      </c>
      <c r="F33" s="77" t="s">
        <v>1440</v>
      </c>
      <c r="G33" s="67">
        <v>13180</v>
      </c>
      <c r="H33" s="67">
        <f t="shared" si="0"/>
        <v>13180</v>
      </c>
      <c r="I33" s="70"/>
    </row>
    <row r="34" spans="2:9" x14ac:dyDescent="0.25">
      <c r="B34" s="66" t="s">
        <v>1369</v>
      </c>
      <c r="C34" s="74" t="s">
        <v>1390</v>
      </c>
      <c r="D34" s="75" t="s">
        <v>1401</v>
      </c>
      <c r="E34" s="76" t="s">
        <v>25</v>
      </c>
      <c r="F34" s="77" t="s">
        <v>1440</v>
      </c>
      <c r="G34" s="67">
        <v>18408</v>
      </c>
      <c r="H34" s="67">
        <f t="shared" si="0"/>
        <v>18408</v>
      </c>
      <c r="I34" s="70"/>
    </row>
    <row r="35" spans="2:9" x14ac:dyDescent="0.25">
      <c r="B35" s="66" t="s">
        <v>1369</v>
      </c>
      <c r="C35" s="74" t="s">
        <v>1390</v>
      </c>
      <c r="D35" s="75" t="s">
        <v>1401</v>
      </c>
      <c r="E35" s="76" t="s">
        <v>27</v>
      </c>
      <c r="F35" s="77" t="s">
        <v>1440</v>
      </c>
      <c r="G35" s="67">
        <v>934560</v>
      </c>
      <c r="H35" s="67">
        <f t="shared" si="0"/>
        <v>934560</v>
      </c>
      <c r="I35" s="70"/>
    </row>
    <row r="36" spans="2:9" x14ac:dyDescent="0.25">
      <c r="B36" s="66" t="s">
        <v>1082</v>
      </c>
      <c r="C36" s="74" t="s">
        <v>1391</v>
      </c>
      <c r="D36" s="75" t="s">
        <v>1402</v>
      </c>
      <c r="E36" s="76" t="s">
        <v>1425</v>
      </c>
      <c r="F36" s="77" t="s">
        <v>1440</v>
      </c>
      <c r="G36" s="67">
        <v>69342.990000000005</v>
      </c>
      <c r="H36" s="67">
        <f t="shared" si="0"/>
        <v>69342.990000000005</v>
      </c>
      <c r="I36" s="70"/>
    </row>
    <row r="37" spans="2:9" x14ac:dyDescent="0.25">
      <c r="B37" s="66" t="s">
        <v>1082</v>
      </c>
      <c r="C37" s="74" t="s">
        <v>1391</v>
      </c>
      <c r="D37" s="75" t="s">
        <v>1402</v>
      </c>
      <c r="E37" s="76" t="s">
        <v>1426</v>
      </c>
      <c r="F37" s="77" t="s">
        <v>1440</v>
      </c>
      <c r="G37" s="67">
        <v>98871.44</v>
      </c>
      <c r="H37" s="67">
        <f t="shared" si="0"/>
        <v>98871.44</v>
      </c>
      <c r="I37" s="70"/>
    </row>
    <row r="38" spans="2:9" x14ac:dyDescent="0.25">
      <c r="B38" s="66" t="s">
        <v>1082</v>
      </c>
      <c r="C38" s="74" t="s">
        <v>1391</v>
      </c>
      <c r="D38" s="75" t="s">
        <v>1402</v>
      </c>
      <c r="E38" s="76" t="s">
        <v>1427</v>
      </c>
      <c r="F38" s="77" t="s">
        <v>1440</v>
      </c>
      <c r="G38" s="67">
        <v>185801.98</v>
      </c>
      <c r="H38" s="67">
        <f t="shared" si="0"/>
        <v>185801.98</v>
      </c>
      <c r="I38" s="70"/>
    </row>
    <row r="39" spans="2:9" x14ac:dyDescent="0.25">
      <c r="B39" s="66" t="s">
        <v>1370</v>
      </c>
      <c r="C39" s="74" t="s">
        <v>1392</v>
      </c>
      <c r="D39" s="75">
        <v>45603</v>
      </c>
      <c r="E39" s="76" t="s">
        <v>1428</v>
      </c>
      <c r="F39" s="77" t="s">
        <v>1440</v>
      </c>
      <c r="G39" s="67">
        <v>221600</v>
      </c>
      <c r="H39" s="67">
        <f t="shared" si="0"/>
        <v>221600</v>
      </c>
      <c r="I39" s="70"/>
    </row>
    <row r="40" spans="2:9" x14ac:dyDescent="0.25">
      <c r="B40" s="66" t="s">
        <v>1370</v>
      </c>
      <c r="C40" s="74" t="s">
        <v>1392</v>
      </c>
      <c r="D40" s="75">
        <v>45653</v>
      </c>
      <c r="E40" s="76" t="s">
        <v>1429</v>
      </c>
      <c r="F40" s="77" t="s">
        <v>1440</v>
      </c>
      <c r="G40" s="67">
        <v>221600</v>
      </c>
      <c r="H40" s="67">
        <f t="shared" si="0"/>
        <v>221600</v>
      </c>
      <c r="I40" s="70"/>
    </row>
    <row r="41" spans="2:9" x14ac:dyDescent="0.25">
      <c r="B41" s="66" t="s">
        <v>1371</v>
      </c>
      <c r="C41" s="74" t="s">
        <v>1393</v>
      </c>
      <c r="D41" s="75">
        <v>45512</v>
      </c>
      <c r="E41" s="76" t="s">
        <v>1430</v>
      </c>
      <c r="F41" s="77" t="s">
        <v>1440</v>
      </c>
      <c r="G41" s="67">
        <v>3000</v>
      </c>
      <c r="H41" s="67">
        <f t="shared" si="0"/>
        <v>3000</v>
      </c>
      <c r="I41" s="70"/>
    </row>
    <row r="42" spans="2:9" x14ac:dyDescent="0.25">
      <c r="B42" s="66" t="s">
        <v>1372</v>
      </c>
      <c r="C42" s="74" t="s">
        <v>1394</v>
      </c>
      <c r="D42" s="75">
        <v>45504</v>
      </c>
      <c r="E42" s="76" t="s">
        <v>1431</v>
      </c>
      <c r="F42" s="77" t="s">
        <v>1440</v>
      </c>
      <c r="G42" s="67">
        <v>194000</v>
      </c>
      <c r="H42" s="67">
        <f t="shared" si="0"/>
        <v>194000</v>
      </c>
      <c r="I42" s="70"/>
    </row>
    <row r="43" spans="2:9" x14ac:dyDescent="0.25">
      <c r="B43" s="66" t="s">
        <v>1372</v>
      </c>
      <c r="C43" s="74" t="s">
        <v>1394</v>
      </c>
      <c r="D43" s="75">
        <v>45504</v>
      </c>
      <c r="E43" s="76" t="s">
        <v>1432</v>
      </c>
      <c r="F43" s="77" t="s">
        <v>1440</v>
      </c>
      <c r="G43" s="67">
        <v>319987.59999999998</v>
      </c>
      <c r="H43" s="67">
        <f t="shared" si="0"/>
        <v>319987.59999999998</v>
      </c>
      <c r="I43" s="70"/>
    </row>
    <row r="44" spans="2:9" x14ac:dyDescent="0.25">
      <c r="B44" s="66" t="s">
        <v>1372</v>
      </c>
      <c r="C44" s="74" t="s">
        <v>1394</v>
      </c>
      <c r="D44" s="75">
        <v>45506</v>
      </c>
      <c r="E44" s="76" t="s">
        <v>1433</v>
      </c>
      <c r="F44" s="77" t="s">
        <v>1440</v>
      </c>
      <c r="G44" s="67">
        <v>108418</v>
      </c>
      <c r="H44" s="67">
        <f t="shared" si="0"/>
        <v>108418</v>
      </c>
      <c r="I44" s="70"/>
    </row>
    <row r="45" spans="2:9" x14ac:dyDescent="0.25">
      <c r="B45" s="66" t="s">
        <v>1373</v>
      </c>
      <c r="C45" s="74" t="s">
        <v>1395</v>
      </c>
      <c r="D45" s="75" t="s">
        <v>1403</v>
      </c>
      <c r="E45" s="76" t="s">
        <v>650</v>
      </c>
      <c r="F45" s="77" t="s">
        <v>1440</v>
      </c>
      <c r="G45" s="67">
        <v>9842</v>
      </c>
      <c r="H45" s="67">
        <f t="shared" si="0"/>
        <v>9842</v>
      </c>
      <c r="I45" s="70"/>
    </row>
    <row r="46" spans="2:9" x14ac:dyDescent="0.25">
      <c r="B46" s="66" t="s">
        <v>1373</v>
      </c>
      <c r="C46" s="74" t="s">
        <v>1395</v>
      </c>
      <c r="D46" s="75">
        <v>45429</v>
      </c>
      <c r="E46" s="76" t="s">
        <v>737</v>
      </c>
      <c r="F46" s="77" t="s">
        <v>1440</v>
      </c>
      <c r="G46" s="67">
        <v>223708.3</v>
      </c>
      <c r="H46" s="67">
        <f t="shared" si="0"/>
        <v>223708.3</v>
      </c>
      <c r="I46" s="70"/>
    </row>
    <row r="47" spans="2:9" x14ac:dyDescent="0.25">
      <c r="B47" s="66" t="s">
        <v>1373</v>
      </c>
      <c r="C47" s="74" t="s">
        <v>1395</v>
      </c>
      <c r="D47" s="75">
        <v>45429</v>
      </c>
      <c r="E47" s="76" t="s">
        <v>646</v>
      </c>
      <c r="F47" s="77" t="s">
        <v>1440</v>
      </c>
      <c r="G47" s="67">
        <v>20768</v>
      </c>
      <c r="H47" s="67">
        <f t="shared" si="0"/>
        <v>20768</v>
      </c>
      <c r="I47" s="70"/>
    </row>
    <row r="48" spans="2:9" x14ac:dyDescent="0.25">
      <c r="B48" s="66" t="s">
        <v>1373</v>
      </c>
      <c r="C48" s="74" t="s">
        <v>1395</v>
      </c>
      <c r="D48" s="75">
        <v>45439</v>
      </c>
      <c r="E48" s="76" t="s">
        <v>656</v>
      </c>
      <c r="F48" s="77" t="s">
        <v>1440</v>
      </c>
      <c r="G48" s="67">
        <v>26180</v>
      </c>
      <c r="H48" s="67">
        <f t="shared" si="0"/>
        <v>26180</v>
      </c>
      <c r="I48" s="70"/>
    </row>
    <row r="49" spans="1:9" x14ac:dyDescent="0.25">
      <c r="B49" s="66" t="s">
        <v>1373</v>
      </c>
      <c r="C49" s="74" t="s">
        <v>1395</v>
      </c>
      <c r="D49" s="75">
        <v>45433</v>
      </c>
      <c r="E49" s="76" t="s">
        <v>657</v>
      </c>
      <c r="F49" s="77" t="s">
        <v>1440</v>
      </c>
      <c r="G49" s="67">
        <v>47160</v>
      </c>
      <c r="H49" s="67">
        <f t="shared" si="0"/>
        <v>47160</v>
      </c>
      <c r="I49" s="70"/>
    </row>
    <row r="50" spans="1:9" x14ac:dyDescent="0.25">
      <c r="B50" s="66" t="s">
        <v>1373</v>
      </c>
      <c r="C50" s="74" t="s">
        <v>1395</v>
      </c>
      <c r="D50" s="75">
        <v>45467</v>
      </c>
      <c r="E50" s="76" t="s">
        <v>748</v>
      </c>
      <c r="F50" s="77" t="s">
        <v>1440</v>
      </c>
      <c r="G50" s="67">
        <v>21300</v>
      </c>
      <c r="H50" s="67">
        <f t="shared" si="0"/>
        <v>21300</v>
      </c>
      <c r="I50" s="70"/>
    </row>
    <row r="51" spans="1:9" x14ac:dyDescent="0.25">
      <c r="B51" s="66" t="s">
        <v>1374</v>
      </c>
      <c r="C51" s="74" t="s">
        <v>1396</v>
      </c>
      <c r="D51" s="75">
        <v>45622</v>
      </c>
      <c r="E51" s="76" t="s">
        <v>1434</v>
      </c>
      <c r="F51" s="77" t="s">
        <v>1440</v>
      </c>
      <c r="G51" s="67">
        <v>5310</v>
      </c>
      <c r="H51" s="67">
        <f t="shared" si="0"/>
        <v>5310</v>
      </c>
      <c r="I51" s="70"/>
    </row>
    <row r="52" spans="1:9" x14ac:dyDescent="0.25">
      <c r="B52" s="66" t="s">
        <v>1375</v>
      </c>
      <c r="C52" s="74" t="s">
        <v>1397</v>
      </c>
      <c r="D52" s="75">
        <v>45625</v>
      </c>
      <c r="E52" s="76" t="s">
        <v>1435</v>
      </c>
      <c r="F52" s="77" t="s">
        <v>1440</v>
      </c>
      <c r="G52" s="67">
        <v>34951.599999999999</v>
      </c>
      <c r="H52" s="67">
        <f t="shared" si="0"/>
        <v>34951.599999999999</v>
      </c>
      <c r="I52" s="70"/>
    </row>
    <row r="53" spans="1:9" x14ac:dyDescent="0.25">
      <c r="B53" s="66" t="s">
        <v>1376</v>
      </c>
      <c r="C53" s="74" t="s">
        <v>1398</v>
      </c>
      <c r="D53" s="75">
        <v>45655</v>
      </c>
      <c r="E53" s="76" t="s">
        <v>1281</v>
      </c>
      <c r="F53" s="77" t="s">
        <v>1440</v>
      </c>
      <c r="G53" s="67">
        <v>480000</v>
      </c>
      <c r="H53" s="67">
        <f t="shared" si="0"/>
        <v>480000</v>
      </c>
      <c r="I53" s="70"/>
    </row>
    <row r="54" spans="1:9" x14ac:dyDescent="0.25">
      <c r="B54" s="66" t="s">
        <v>1377</v>
      </c>
      <c r="C54" s="74" t="s">
        <v>1399</v>
      </c>
      <c r="D54" s="75">
        <v>45685</v>
      </c>
      <c r="E54" s="76" t="s">
        <v>1436</v>
      </c>
      <c r="F54" s="77" t="s">
        <v>1440</v>
      </c>
      <c r="G54" s="67">
        <v>186300</v>
      </c>
      <c r="H54" s="67">
        <f t="shared" si="0"/>
        <v>186300</v>
      </c>
      <c r="I54" s="70"/>
    </row>
    <row r="55" spans="1:9" x14ac:dyDescent="0.25">
      <c r="B55" s="66" t="s">
        <v>1377</v>
      </c>
      <c r="C55" s="74" t="s">
        <v>1399</v>
      </c>
      <c r="D55" s="75">
        <v>45636</v>
      </c>
      <c r="E55" s="76" t="s">
        <v>1437</v>
      </c>
      <c r="F55" s="77" t="s">
        <v>1440</v>
      </c>
      <c r="G55" s="67">
        <v>193550</v>
      </c>
      <c r="H55" s="67">
        <f t="shared" si="0"/>
        <v>193550</v>
      </c>
      <c r="I55" s="70"/>
    </row>
    <row r="56" spans="1:9" x14ac:dyDescent="0.25">
      <c r="B56" s="66" t="s">
        <v>1378</v>
      </c>
      <c r="C56" s="74" t="s">
        <v>1400</v>
      </c>
      <c r="D56" s="75">
        <v>45616</v>
      </c>
      <c r="E56" s="76" t="s">
        <v>1438</v>
      </c>
      <c r="F56" s="77" t="s">
        <v>1440</v>
      </c>
      <c r="G56" s="67">
        <v>391690</v>
      </c>
      <c r="H56" s="67">
        <f t="shared" si="0"/>
        <v>391690</v>
      </c>
      <c r="I56" s="70"/>
    </row>
    <row r="57" spans="1:9" x14ac:dyDescent="0.25">
      <c r="B57" s="66" t="s">
        <v>1378</v>
      </c>
      <c r="C57" s="74" t="s">
        <v>1400</v>
      </c>
      <c r="D57" s="75">
        <v>45638</v>
      </c>
      <c r="E57" s="76" t="s">
        <v>1439</v>
      </c>
      <c r="F57" s="77" t="s">
        <v>1441</v>
      </c>
      <c r="G57" s="67">
        <v>337600</v>
      </c>
      <c r="H57" s="67">
        <f t="shared" si="0"/>
        <v>337600</v>
      </c>
      <c r="I57" s="70"/>
    </row>
    <row r="58" spans="1:9" x14ac:dyDescent="0.25">
      <c r="A58" s="65"/>
      <c r="B58" s="73" t="s">
        <v>1351</v>
      </c>
      <c r="C58" s="73"/>
      <c r="D58" s="73"/>
      <c r="E58" s="73"/>
      <c r="F58" s="73"/>
      <c r="G58" s="68">
        <f>SUM(G11:G57)</f>
        <v>6006631.1900000004</v>
      </c>
      <c r="H58" s="54">
        <f>SUM(H11:H57)</f>
        <v>6006631.1900000004</v>
      </c>
      <c r="I58" s="54">
        <f>SUM(I11:I57)</f>
        <v>0</v>
      </c>
    </row>
    <row r="62" spans="1:9" x14ac:dyDescent="0.25">
      <c r="B62" s="53"/>
      <c r="C62" s="55"/>
      <c r="D62" s="56"/>
      <c r="E62" s="56"/>
      <c r="H62" s="56"/>
    </row>
    <row r="63" spans="1:9" x14ac:dyDescent="0.25">
      <c r="B63" t="s">
        <v>1352</v>
      </c>
      <c r="C63" s="12"/>
      <c r="H63" s="13"/>
    </row>
    <row r="64" spans="1:9" x14ac:dyDescent="0.25">
      <c r="B64" t="s">
        <v>1353</v>
      </c>
      <c r="C64" s="12"/>
      <c r="H64" s="13"/>
    </row>
    <row r="65" spans="2:8" x14ac:dyDescent="0.25">
      <c r="B65" s="53"/>
      <c r="C65" s="55"/>
      <c r="D65" s="56"/>
      <c r="E65" s="56"/>
      <c r="H65" s="56"/>
    </row>
    <row r="66" spans="2:8" x14ac:dyDescent="0.25">
      <c r="C66" s="12"/>
      <c r="H66" s="13"/>
    </row>
    <row r="67" spans="2:8" x14ac:dyDescent="0.25">
      <c r="H67" s="52"/>
    </row>
  </sheetData>
  <mergeCells count="1">
    <mergeCell ref="B58:F58"/>
  </mergeCells>
  <phoneticPr fontId="16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1347</v>
      </c>
      <c r="C4" s="13" t="s">
        <v>1348</v>
      </c>
      <c r="D4" s="13" t="s">
        <v>1349</v>
      </c>
      <c r="E4" s="13" t="s">
        <v>1350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 t="shared" ref="D5:D11" si="0">B5*18%</f>
        <v>1539</v>
      </c>
      <c r="E5" s="52">
        <f>+B5+D5-C5</f>
        <v>9661.5</v>
      </c>
      <c r="F5" s="61"/>
      <c r="H5" s="61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 t="shared" si="0"/>
        <v>7470</v>
      </c>
      <c r="E6" s="52">
        <f t="shared" ref="E6:E11" si="1">+B6+D6-C6</f>
        <v>46895</v>
      </c>
      <c r="F6" s="61"/>
      <c r="H6" s="61">
        <f t="shared" ref="H6:H13" si="2">+B6+D6</f>
        <v>48970</v>
      </c>
    </row>
    <row r="7" spans="1:8" x14ac:dyDescent="0.25">
      <c r="A7">
        <v>573</v>
      </c>
      <c r="B7" s="52">
        <v>12725</v>
      </c>
      <c r="C7" s="52">
        <f t="shared" ref="C7:C12" si="3">B7*5%</f>
        <v>636.25</v>
      </c>
      <c r="D7" s="52">
        <f t="shared" si="0"/>
        <v>2290.5</v>
      </c>
      <c r="E7" s="52">
        <f t="shared" si="1"/>
        <v>14379.25</v>
      </c>
      <c r="F7" s="61"/>
      <c r="H7" s="61">
        <f t="shared" si="2"/>
        <v>15015.5</v>
      </c>
    </row>
    <row r="8" spans="1:8" x14ac:dyDescent="0.25">
      <c r="A8">
        <v>576</v>
      </c>
      <c r="B8" s="52">
        <v>21050</v>
      </c>
      <c r="C8" s="52">
        <f t="shared" si="3"/>
        <v>1052.5</v>
      </c>
      <c r="D8" s="52">
        <f t="shared" si="0"/>
        <v>3789</v>
      </c>
      <c r="E8" s="52">
        <f t="shared" si="1"/>
        <v>23786.5</v>
      </c>
      <c r="F8" s="61"/>
      <c r="H8" s="61">
        <f t="shared" si="2"/>
        <v>24839</v>
      </c>
    </row>
    <row r="9" spans="1:8" x14ac:dyDescent="0.25">
      <c r="A9">
        <v>577</v>
      </c>
      <c r="B9" s="52">
        <v>18975</v>
      </c>
      <c r="C9" s="52">
        <f t="shared" si="3"/>
        <v>948.75</v>
      </c>
      <c r="D9" s="52">
        <f t="shared" si="0"/>
        <v>3415.5</v>
      </c>
      <c r="E9" s="52">
        <f t="shared" si="1"/>
        <v>21441.75</v>
      </c>
      <c r="F9" s="61"/>
      <c r="H9" s="61">
        <f t="shared" si="2"/>
        <v>22390.5</v>
      </c>
    </row>
    <row r="10" spans="1:8" x14ac:dyDescent="0.25">
      <c r="A10">
        <v>512</v>
      </c>
      <c r="B10" s="52">
        <v>11450</v>
      </c>
      <c r="C10" s="52">
        <f t="shared" si="3"/>
        <v>572.5</v>
      </c>
      <c r="D10" s="52">
        <f t="shared" si="0"/>
        <v>2061</v>
      </c>
      <c r="E10" s="52">
        <f t="shared" si="1"/>
        <v>12938.5</v>
      </c>
      <c r="F10" s="61"/>
      <c r="H10" s="61">
        <f t="shared" si="2"/>
        <v>13511</v>
      </c>
    </row>
    <row r="11" spans="1:8" x14ac:dyDescent="0.25">
      <c r="A11">
        <v>473</v>
      </c>
      <c r="B11" s="52">
        <v>15750</v>
      </c>
      <c r="C11" s="52">
        <f t="shared" si="3"/>
        <v>787.5</v>
      </c>
      <c r="D11" s="52">
        <f t="shared" si="0"/>
        <v>2835</v>
      </c>
      <c r="E11" s="52">
        <f t="shared" si="1"/>
        <v>17797.5</v>
      </c>
      <c r="F11" s="61"/>
      <c r="H11" s="61">
        <f t="shared" si="2"/>
        <v>18585</v>
      </c>
    </row>
    <row r="12" spans="1:8" x14ac:dyDescent="0.25">
      <c r="B12" s="52">
        <v>92430</v>
      </c>
      <c r="C12" s="52">
        <f t="shared" si="3"/>
        <v>4621.5</v>
      </c>
      <c r="D12" s="52"/>
      <c r="E12" s="52">
        <f>B12-C12</f>
        <v>87808.5</v>
      </c>
      <c r="F12" s="61"/>
      <c r="H12" s="61">
        <f t="shared" si="2"/>
        <v>92430</v>
      </c>
    </row>
    <row r="13" spans="1:8" x14ac:dyDescent="0.25">
      <c r="B13" s="63"/>
      <c r="C13" s="63">
        <f>B13*5%</f>
        <v>0</v>
      </c>
      <c r="D13" s="63">
        <f>B13*18%</f>
        <v>0</v>
      </c>
      <c r="E13" s="52">
        <f>+B13+D13-C13</f>
        <v>0</v>
      </c>
      <c r="F13" s="61"/>
      <c r="H13" s="61">
        <f t="shared" si="2"/>
        <v>0</v>
      </c>
    </row>
    <row r="14" spans="1:8" x14ac:dyDescent="0.25">
      <c r="B14" s="62">
        <f>SUM(B5:B13)</f>
        <v>222430</v>
      </c>
      <c r="C14" s="62">
        <f>SUM(C5:C13)</f>
        <v>11121.5</v>
      </c>
      <c r="D14" s="62">
        <f>SUM(D5:D13)</f>
        <v>23400</v>
      </c>
      <c r="E14" s="62">
        <f>B14+D14-C14</f>
        <v>234708.5</v>
      </c>
      <c r="F14" s="62"/>
      <c r="H14" s="62">
        <f>SUM(H5:H13)</f>
        <v>245830</v>
      </c>
    </row>
    <row r="15" spans="1:8" x14ac:dyDescent="0.25">
      <c r="C15" s="61"/>
      <c r="D15" s="61"/>
      <c r="E15" s="52"/>
    </row>
    <row r="16" spans="1:8" x14ac:dyDescent="0.25">
      <c r="E16" s="62"/>
      <c r="F16" s="61"/>
    </row>
    <row r="17" spans="3:4" x14ac:dyDescent="0.25">
      <c r="C17" s="61">
        <f>+B14+D14</f>
        <v>245830</v>
      </c>
      <c r="D17" s="61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1" t="s">
        <v>151</v>
      </c>
      <c r="B2" s="71"/>
      <c r="C2" s="71"/>
      <c r="D2" s="71"/>
      <c r="E2" s="71"/>
    </row>
    <row r="3" spans="1:8" ht="15" customHeight="1" x14ac:dyDescent="0.25">
      <c r="A3" s="71"/>
      <c r="B3" s="71"/>
      <c r="C3" s="71"/>
      <c r="D3" s="71"/>
      <c r="E3" s="71"/>
    </row>
    <row r="4" spans="1:8" ht="15" customHeight="1" x14ac:dyDescent="0.25">
      <c r="A4" s="71"/>
      <c r="B4" s="71"/>
      <c r="C4" s="71"/>
      <c r="D4" s="71"/>
      <c r="E4" s="71"/>
    </row>
    <row r="5" spans="1:8" ht="14.25" customHeight="1" x14ac:dyDescent="0.25">
      <c r="A5" s="71"/>
      <c r="B5" s="71"/>
      <c r="C5" s="71"/>
      <c r="D5" s="71"/>
      <c r="E5" s="71"/>
      <c r="F5" s="38"/>
    </row>
    <row r="6" spans="1:8" ht="41.25" customHeight="1" x14ac:dyDescent="0.25">
      <c r="A6" s="72" t="s">
        <v>1061</v>
      </c>
      <c r="B6" s="72"/>
      <c r="C6" s="72"/>
      <c r="D6" s="72"/>
      <c r="E6" s="72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00000000-0009-0000-0000-000003000000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Usuario</cp:lastModifiedBy>
  <cp:lastPrinted>2025-03-06T18:22:49Z</cp:lastPrinted>
  <dcterms:created xsi:type="dcterms:W3CDTF">2021-01-11T13:35:50Z</dcterms:created>
  <dcterms:modified xsi:type="dcterms:W3CDTF">2025-03-06T18:23:24Z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