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ÑO 2024\RAI\FEBRERO 2024\PROVEEDOR  2023\"/>
    </mc:Choice>
  </mc:AlternateContent>
  <xr:revisionPtr revIDLastSave="0" documentId="13_ncr:1_{6CA22048-4276-4AE8-A1F2-BAAD3A36455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OAI" sheetId="7" state="hidden" r:id="rId1"/>
    <sheet name="Estado cuenta Suplidores." sheetId="61" r:id="rId2"/>
    <sheet name="Hoja1" sheetId="63" r:id="rId3"/>
    <sheet name="CALCULO RETENCIONES" sheetId="62" state="hidden" r:id="rId4"/>
    <sheet name="Mayo DE" sheetId="1" state="hidden" r:id="rId5"/>
    <sheet name="Facturas pendientes del 2020" sheetId="8" state="hidden" r:id="rId6"/>
  </sheets>
  <definedNames>
    <definedName name="_xlnm._FilterDatabase" localSheetId="4" hidden="1">'Mayo DE'!$A$7:$H$1002</definedName>
    <definedName name="_xlnm._FilterDatabase" localSheetId="0" hidden="1">OAI!$A$7:$H$832</definedName>
    <definedName name="_xlnm.Print_Area" localSheetId="4">'Mayo DE'!$A$1:$H$1014</definedName>
    <definedName name="_xlnm.Print_Titles" localSheetId="4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61" l="1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E12" i="62" s="1"/>
  <c r="H12" i="62"/>
  <c r="E10" i="62" l="1"/>
  <c r="H10" i="62"/>
  <c r="E11" i="62"/>
  <c r="E6" i="62"/>
  <c r="E8" i="62"/>
  <c r="E9" i="62"/>
  <c r="E7" i="62"/>
  <c r="B14" i="62"/>
  <c r="D13" i="62" l="1"/>
  <c r="H13" i="62" s="1"/>
  <c r="D5" i="62"/>
  <c r="H5" i="62" s="1"/>
  <c r="H14" i="62" s="1"/>
  <c r="C5" i="62"/>
  <c r="E5" i="62" l="1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<sst xmlns="http://schemas.openxmlformats.org/spreadsheetml/2006/main" count="6145" uniqueCount="1448">
  <si>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</si>
  <si>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</si>
  <si>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</si>
  <si>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</si>
  <si>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</si>
  <si>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</si>
  <si>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</si>
  <si>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</si>
  <si>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</si>
  <si>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</si>
  <si>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</si>
  <si>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</si>
  <si>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</si>
  <si>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</si>
  <si>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</si>
  <si>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</si>
  <si>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</si>
  <si>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</si>
  <si>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</si>
  <si>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</si>
  <si>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</si>
  <si>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</si>
  <si>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</si>
  <si>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</si>
  <si>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</si>
  <si>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</si>
  <si>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</si>
  <si>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</si>
  <si>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</si>
  <si>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</si>
  <si>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</si>
  <si>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</si>
  <si>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</si>
  <si>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</si>
  <si>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</si>
  <si>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</si>
  <si>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</si>
  <si>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</si>
  <si>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</si>
  <si>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</si>
  <si>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</si>
  <si>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</si>
  <si>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</si>
  <si>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</si>
  <si>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</si>
  <si>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</si>
  <si>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</si>
  <si>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</si>
  <si>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</si>
  <si>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</si>
  <si>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</si>
  <si>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</si>
  <si>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</si>
  <si>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</si>
  <si>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</si>
  <si>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</si>
  <si>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</si>
  <si>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</si>
  <si>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</si>
  <si>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</si>
  <si>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</si>
  <si>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</si>
  <si>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</si>
  <si>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</si>
  <si>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</si>
  <si>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</si>
  <si>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</si>
  <si>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</si>
  <si>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</si>
  <si>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</si>
  <si>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</si>
  <si>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</si>
  <si>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</si>
  <si>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</si>
  <si>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</si>
  <si>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</si>
  <si>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</si>
  <si>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</si>
  <si>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</si>
  <si>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</si>
  <si>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</si>
  <si>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</si>
  <si>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</si>
  <si>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</si>
  <si>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</si>
  <si>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</si>
  <si>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</si>
  <si>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</si>
  <si>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</si>
  <si>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</si>
  <si>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</si>
  <si>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</si>
  <si>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</si>
  <si>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</si>
  <si>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</si>
  <si>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</si>
  <si>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</si>
  <si>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</si>
  <si>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</si>
  <si>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</si>
  <si>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</si>
  <si>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</si>
  <si>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</si>
  <si>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</si>
  <si>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</si>
  <si>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</si>
  <si>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</si>
  <si>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</si>
  <si>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</si>
  <si>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</si>
  <si>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</si>
  <si>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</si>
  <si>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</si>
  <si>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</si>
  <si>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</si>
  <si>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</si>
  <si>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</si>
  <si>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</si>
  <si>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</si>
  <si>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</si>
  <si>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</si>
  <si>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</si>
  <si>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</si>
  <si>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</si>
  <si>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</si>
  <si>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</si>
  <si>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</si>
  <si>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</si>
  <si>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</si>
  <si>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</si>
  <si>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</si>
  <si>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</si>
  <si>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</si>
  <si>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</si>
  <si>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</si>
  <si>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</si>
  <si>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</si>
  <si>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</si>
  <si>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</si>
  <si>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</si>
  <si>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</si>
  <si>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</si>
  <si>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</si>
  <si>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</si>
  <si>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</si>
  <si>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</si>
  <si>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</si>
  <si>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</si>
  <si>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</si>
  <si>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</si>
  <si>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</si>
  <si>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</si>
  <si>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</si>
  <si>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</si>
  <si>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</si>
  <si>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</si>
  <si>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</si>
  <si>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</si>
  <si>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</si>
  <si>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</si>
  <si>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</si>
  <si>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</si>
  <si>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</si>
  <si>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</si>
  <si>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</si>
  <si>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</si>
  <si>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</si>
  <si>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</si>
  <si>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</si>
  <si>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</si>
  <si>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</si>
  <si>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</si>
  <si>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</si>
  <si>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</si>
  <si>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</si>
  <si>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</si>
  <si>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</si>
  <si>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</si>
  <si>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</si>
  <si>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</si>
  <si>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</si>
  <si>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</si>
  <si>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</si>
  <si>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</si>
  <si>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</si>
  <si>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</si>
  <si>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</si>
  <si>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</si>
  <si>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</si>
  <si>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</si>
  <si>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</si>
  <si>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</si>
  <si>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</si>
  <si>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</si>
  <si>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</si>
  <si>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</si>
  <si>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</si>
  <si>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</si>
  <si>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</si>
  <si>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</si>
  <si>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</si>
  <si>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</si>
  <si>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</si>
  <si>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</si>
  <si>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</si>
  <si>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</si>
  <si>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</si>
  <si>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</si>
  <si>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</si>
  <si>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</si>
  <si>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</si>
  <si>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</si>
  <si>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</si>
  <si>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</si>
  <si>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</si>
  <si>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</si>
  <si>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</si>
  <si>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</si>
  <si>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</si>
  <si>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</si>
  <si>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</si>
  <si>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</si>
  <si>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</si>
  <si>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</si>
  <si>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</si>
  <si>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</si>
  <si>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</si>
  <si>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</si>
  <si>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</si>
  <si>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</si>
  <si>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</si>
  <si>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</si>
  <si>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</si>
  <si>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</si>
  <si>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</si>
  <si>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</si>
  <si>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</si>
  <si>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</si>
  <si>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</si>
  <si>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</si>
  <si>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</si>
  <si>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</si>
  <si>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</si>
  <si>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</si>
  <si>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</si>
  <si>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</si>
  <si>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</si>
  <si>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</si>
  <si>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</si>
  <si>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</si>
  <si>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</si>
  <si>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</si>
  <si>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</si>
  <si>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</si>
  <si>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</si>
  <si>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</si>
  <si>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</si>
  <si>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</si>
  <si>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</si>
  <si>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</si>
  <si>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</si>
  <si>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</si>
  <si>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</si>
  <si>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</si>
  <si>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</si>
  <si>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</si>
  <si>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</si>
  <si>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</si>
  <si>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</si>
  <si>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</si>
  <si>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</si>
  <si>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</si>
  <si>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</si>
  <si>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</si>
  <si>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</si>
  <si>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</si>
  <si>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</si>
  <si>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</si>
  <si>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</si>
  <si>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</si>
  <si>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</si>
  <si>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</si>
  <si>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</si>
  <si>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</si>
  <si>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</si>
  <si>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</si>
  <si>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</si>
  <si>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</si>
  <si>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</si>
  <si>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</si>
  <si>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</si>
  <si>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</si>
  <si>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</si>
  <si>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</si>
  <si>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</si>
  <si>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</si>
  <si>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</si>
  <si>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</si>
  <si>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</si>
  <si>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</si>
  <si>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</si>
  <si>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</si>
  <si>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</si>
  <si>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</si>
  <si>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</si>
  <si>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</si>
  <si>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</si>
  <si>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</si>
  <si>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</si>
  <si>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</si>
  <si>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</si>
  <si>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</si>
  <si>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</si>
  <si>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</si>
  <si>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</si>
  <si>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</si>
  <si>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</si>
  <si>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</si>
  <si>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</si>
  <si>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</si>
  <si>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</si>
  <si>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</si>
  <si>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</si>
  <si>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</si>
  <si>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</si>
  <si>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</si>
  <si>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</si>
  <si>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</si>
  <si>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</si>
  <si>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</si>
  <si>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</si>
  <si>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</si>
  <si>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</si>
  <si>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</si>
  <si>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</si>
  <si>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</si>
  <si>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</si>
  <si>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</si>
  <si>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</si>
  <si>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</si>
  <si>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</si>
  <si>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</si>
  <si>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</si>
  <si>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</si>
  <si>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</si>
  <si>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</si>
  <si>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</si>
  <si>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</si>
  <si>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</si>
  <si>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</si>
  <si>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</si>
  <si>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</si>
  <si>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</si>
  <si>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</si>
  <si>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</si>
  <si>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</si>
  <si>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</si>
  <si>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</si>
  <si>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</si>
  <si>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</si>
  <si>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</si>
  <si>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</si>
  <si>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</si>
  <si>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</si>
  <si>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</si>
  <si>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</si>
  <si>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</si>
  <si>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</si>
  <si>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</si>
  <si>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</si>
  <si>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</si>
  <si>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</si>
  <si>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</si>
  <si>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</si>
  <si>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</si>
  <si>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</si>
  <si>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</si>
  <si>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</si>
  <si>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</si>
  <si>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</si>
  <si>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</si>
  <si>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</si>
  <si>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</si>
  <si>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</si>
  <si>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</si>
  <si>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</si>
  <si>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</si>
  <si>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</si>
  <si>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</si>
  <si>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</si>
  <si>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</si>
  <si>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</si>
  <si>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</si>
  <si>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</si>
  <si>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</si>
  <si>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</si>
  <si>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</si>
  <si>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</si>
  <si>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</si>
  <si>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</si>
  <si>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</si>
  <si>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</si>
  <si>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</si>
  <si>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</si>
  <si>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</si>
  <si>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</si>
  <si>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</si>
  <si>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</si>
  <si>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</si>
  <si>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</si>
  <si>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</si>
  <si>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</si>
  <si>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</si>
  <si>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</si>
  <si>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</si>
  <si>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</si>
  <si>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</si>
  <si>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</si>
  <si>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</si>
  <si>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</si>
  <si>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</si>
  <si>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</si>
  <si>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</si>
  <si>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</si>
  <si>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</si>
  <si>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</si>
  <si>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</si>
  <si>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</si>
  <si>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</si>
  <si>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</si>
  <si>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</si>
  <si>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</si>
  <si>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</si>
  <si>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</si>
  <si>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</si>
  <si>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</si>
  <si>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</si>
  <si>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</si>
  <si>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</si>
  <si>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</si>
  <si>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</si>
  <si>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</si>
  <si>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</si>
  <si>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</si>
  <si>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</si>
  <si>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</si>
  <si>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</si>
  <si>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</si>
  <si>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</si>
  <si>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</si>
  <si>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</si>
  <si>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</si>
  <si>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</si>
  <si>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</si>
  <si>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</si>
  <si>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</si>
  <si>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</si>
  <si>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</si>
  <si>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</si>
  <si>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</si>
  <si>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</si>
  <si>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</si>
  <si>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</si>
  <si>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</si>
  <si>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</si>
  <si>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</si>
  <si>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</si>
  <si>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</si>
  <si>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</si>
  <si>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</si>
  <si>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</si>
  <si>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</si>
  <si>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</si>
  <si>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</si>
  <si>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</si>
  <si>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</si>
  <si>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</si>
  <si>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</si>
  <si>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</si>
  <si>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</si>
  <si>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</si>
  <si>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</si>
  <si>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</si>
  <si>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</si>
  <si>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</si>
  <si>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</si>
  <si>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</si>
  <si>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</si>
  <si>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</si>
  <si>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</si>
  <si>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</si>
  <si>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</si>
  <si>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</si>
  <si>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</si>
  <si>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</si>
  <si>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</si>
  <si>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</si>
  <si>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</si>
  <si>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</si>
  <si>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</si>
  <si>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</si>
  <si>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</si>
  <si>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</si>
  <si>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</si>
  <si>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</si>
  <si>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</si>
  <si>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</si>
  <si>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</si>
  <si>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</si>
  <si>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</si>
  <si>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</si>
  <si>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</si>
  <si>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</si>
  <si>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</si>
  <si>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</si>
  <si>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</si>
  <si>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</si>
  <si>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</si>
  <si>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</si>
  <si>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</si>
  <si>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</si>
  <si>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</si>
  <si>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</si>
  <si>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</si>
  <si>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</si>
  <si>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</si>
  <si>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</si>
  <si>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</si>
  <si>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</si>
  <si>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</si>
  <si>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</si>
  <si>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</si>
  <si>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</si>
  <si>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</si>
  <si>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</si>
  <si>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</si>
  <si>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</si>
  <si>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</si>
  <si>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</si>
  <si>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</si>
  <si>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</si>
  <si>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</si>
  <si>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</si>
  <si>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</si>
  <si>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</si>
  <si>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</si>
  <si>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</si>
  <si>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</si>
  <si>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</si>
  <si>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</si>
  <si>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</si>
  <si>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</si>
  <si>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</si>
  <si>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</si>
  <si>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</si>
  <si>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</si>
  <si>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</si>
  <si>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</si>
  <si>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</si>
  <si>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</si>
  <si>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</si>
  <si>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</si>
  <si>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</si>
  <si>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</si>
  <si>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</si>
  <si>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</si>
  <si>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</si>
  <si>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</si>
  <si>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</si>
  <si>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</si>
  <si>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</si>
  <si>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</si>
  <si>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</si>
  <si>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</si>
  <si>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</si>
  <si>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</si>
  <si>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</si>
  <si>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</si>
  <si>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</si>
  <si>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</si>
  <si>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</si>
  <si>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</si>
  <si>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</si>
  <si>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</si>
  <si>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</si>
  <si>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</si>
  <si>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</si>
  <si>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</si>
  <si>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</si>
  <si>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</si>
  <si>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</si>
  <si>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</si>
  <si>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</si>
  <si>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</si>
  <si>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</si>
  <si>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</si>
  <si>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</si>
  <si>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</si>
  <si>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</si>
  <si>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</si>
  <si>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</si>
  <si>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</si>
  <si>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</si>
  <si>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</si>
  <si>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</si>
  <si>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</si>
  <si>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</si>
  <si>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</si>
  <si>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</si>
  <si>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</si>
  <si>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</si>
  <si>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</si>
  <si>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</si>
  <si>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</si>
  <si>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</si>
  <si>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</si>
  <si>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</si>
  <si>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</si>
  <si>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</si>
  <si>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</si>
  <si>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</si>
  <si>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</si>
  <si>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</si>
  <si>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</si>
  <si>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</si>
  <si>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</si>
  <si>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</si>
  <si>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</si>
  <si>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</si>
  <si>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</si>
  <si>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</si>
  <si>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</si>
  <si>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</si>
  <si>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</si>
  <si>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</si>
  <si>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</si>
  <si>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</si>
  <si>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</si>
  <si>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</si>
  <si>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</si>
  <si>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</si>
  <si>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</si>
  <si>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</si>
  <si>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</si>
  <si>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</si>
  <si>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</si>
  <si>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</si>
  <si>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</si>
  <si>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</si>
  <si>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</si>
  <si>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</si>
  <si>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</si>
  <si>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</si>
  <si>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</si>
  <si>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</si>
  <si>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</si>
  <si>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</si>
  <si>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</si>
  <si>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</si>
  <si>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</si>
  <si>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</si>
  <si>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</si>
  <si>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</si>
  <si>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</si>
  <si>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</si>
  <si>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</si>
  <si>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</si>
  <si>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</si>
  <si>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</si>
  <si>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</si>
  <si>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</si>
  <si>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</si>
  <si>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</si>
  <si>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</si>
  <si>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</si>
  <si>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</si>
  <si>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</si>
  <si>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</si>
  <si>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</si>
  <si>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</si>
  <si>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</si>
  <si>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</si>
  <si>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</si>
  <si>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</si>
  <si>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</si>
  <si>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</si>
  <si>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</si>
  <si>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</si>
  <si>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</si>
  <si>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</si>
  <si>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</si>
  <si>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</si>
  <si>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</si>
  <si>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</si>
  <si>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</si>
  <si>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</si>
  <si>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</si>
  <si>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</si>
  <si>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</si>
  <si>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</si>
  <si>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</si>
  <si>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</si>
  <si>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</si>
  <si>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</si>
  <si>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</si>
  <si>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</si>
  <si>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</si>
  <si>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</si>
  <si>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</si>
  <si>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</si>
  <si>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</si>
  <si>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</si>
  <si>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</si>
  <si>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</si>
  <si>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</si>
  <si>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</si>
  <si>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</si>
  <si>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</si>
  <si>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</si>
  <si>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</si>
  <si>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</si>
  <si>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</si>
  <si>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</si>
  <si>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</si>
  <si>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</si>
  <si>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</si>
  <si>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</si>
  <si>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</si>
  <si>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</si>
  <si>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</si>
  <si>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</si>
  <si>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</si>
  <si>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</si>
  <si>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</si>
  <si>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</si>
  <si>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</si>
  <si>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</si>
  <si>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</si>
  <si>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</si>
  <si>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</si>
  <si>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</si>
  <si>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</si>
  <si>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</si>
  <si>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</si>
  <si>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</si>
  <si>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</si>
  <si>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</si>
  <si>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</si>
  <si>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</si>
  <si>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</si>
  <si>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</si>
  <si>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</si>
  <si>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</si>
  <si>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</si>
  <si>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</si>
  <si>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</si>
  <si>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</si>
  <si>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</si>
  <si>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</si>
  <si>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</si>
  <si>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</si>
  <si>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</si>
  <si>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</si>
  <si>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</si>
  <si>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</si>
  <si>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</si>
  <si>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</si>
  <si>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</si>
  <si>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</si>
  <si>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</si>
  <si>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</si>
  <si>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</si>
  <si>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</si>
  <si>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</si>
  <si>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</si>
  <si>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</si>
  <si>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</si>
  <si>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</si>
  <si>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</si>
  <si>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</si>
  <si>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</si>
  <si>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</si>
  <si>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</si>
  <si>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</si>
  <si>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</si>
  <si>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</si>
  <si>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</si>
  <si>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</si>
  <si>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</si>
  <si>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</si>
  <si>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</si>
  <si>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</si>
  <si>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</si>
  <si>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</si>
  <si>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</si>
  <si>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</si>
  <si>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</si>
  <si>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</si>
  <si>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</si>
  <si>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</si>
  <si>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</si>
  <si>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</si>
  <si>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</si>
  <si>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</si>
  <si>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</si>
  <si>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</si>
  <si>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</si>
  <si>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</si>
  <si>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</si>
  <si>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</si>
  <si>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</si>
  <si>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</si>
  <si>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</si>
  <si>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</si>
  <si>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</si>
  <si>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</si>
  <si>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</si>
  <si>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</si>
  <si>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</si>
  <si>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</si>
  <si>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</si>
  <si>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</si>
  <si>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</si>
  <si>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</si>
  <si>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</si>
  <si>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</si>
  <si>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</si>
  <si>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</si>
  <si>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</si>
  <si>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</si>
  <si>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</si>
  <si>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</si>
  <si>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</si>
  <si>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</si>
  <si>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</si>
  <si>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</si>
  <si>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</si>
  <si>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</si>
  <si>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</si>
  <si>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</si>
  <si>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</si>
  <si>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</si>
  <si>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</si>
  <si>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</si>
  <si>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</si>
  <si>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</si>
  <si>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</si>
  <si>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</si>
  <si>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</si>
  <si>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</si>
  <si>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</si>
  <si>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</si>
  <si>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</si>
  <si>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</si>
  <si>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</si>
  <si>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</si>
  <si>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</si>
  <si>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</si>
  <si>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</si>
  <si>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</si>
  <si>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</si>
  <si>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</si>
  <si>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</si>
  <si>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</si>
  <si>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</si>
  <si>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</si>
  <si>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</si>
  <si>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</si>
  <si>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</si>
  <si>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</si>
  <si>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</si>
  <si>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</si>
  <si>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</si>
  <si>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</si>
  <si>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</si>
  <si>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</si>
  <si>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</si>
  <si>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</si>
  <si>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</si>
  <si>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</si>
  <si>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</si>
  <si>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</si>
  <si>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</si>
  <si>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</si>
  <si>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</si>
  <si>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</si>
  <si>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</si>
  <si>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</si>
  <si>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</si>
  <si>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</si>
  <si>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</si>
  <si>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</si>
  <si>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</si>
  <si>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</si>
  <si>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</si>
  <si>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</si>
  <si>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</si>
  <si>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</si>
  <si>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</si>
  <si>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</si>
  <si>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</si>
  <si>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</si>
  <si>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</si>
  <si>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</si>
  <si>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</si>
  <si>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</si>
  <si>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</si>
  <si>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</si>
  <si>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</si>
  <si>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</si>
  <si>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</si>
  <si>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</si>
  <si>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</si>
  <si>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</si>
  <si>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</si>
  <si>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</si>
  <si>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</si>
  <si>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</si>
  <si>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</si>
  <si>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</si>
  <si>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</si>
  <si>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</si>
  <si>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</si>
  <si>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</si>
  <si>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</si>
  <si>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</si>
  <si>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</si>
  <si>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</si>
  <si>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</si>
  <si>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</si>
  <si>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</si>
  <si>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</si>
  <si>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</si>
  <si>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</si>
  <si>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</si>
  <si>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</si>
  <si>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</si>
  <si>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</si>
  <si>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</si>
  <si>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</si>
  <si>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</si>
  <si>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</si>
  <si>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</si>
  <si>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</si>
  <si>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</si>
  <si>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</si>
  <si>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</si>
  <si>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</si>
  <si>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</si>
  <si>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</si>
  <si>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</si>
  <si>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</si>
  <si>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</si>
  <si>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</si>
  <si>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</si>
  <si>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</si>
  <si>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</si>
  <si>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</si>
  <si>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</si>
  <si>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</si>
  <si>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</si>
  <si>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</si>
  <si>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</si>
  <si>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</si>
  <si>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</si>
  <si>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</si>
  <si>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</si>
  <si>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</si>
  <si>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</si>
  <si>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</si>
  <si>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</si>
  <si>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</si>
  <si>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</si>
  <si>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</si>
  <si>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</si>
  <si>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</si>
  <si>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</si>
  <si>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</si>
  <si>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</si>
  <si>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</si>
  <si>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</si>
  <si>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</si>
  <si>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</si>
  <si>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</si>
  <si>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</si>
  <si>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</si>
  <si>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</si>
  <si>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</si>
  <si>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</si>
  <si>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</si>
  <si>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</si>
  <si>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</si>
  <si>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</si>
  <si>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</si>
  <si>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</si>
  <si>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</si>
  <si>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</si>
  <si>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</si>
  <si>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</si>
  <si>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</si>
  <si>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</si>
  <si>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</si>
  <si>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</si>
  <si>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</si>
  <si>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</si>
  <si>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</si>
  <si>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</si>
  <si>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</si>
  <si>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</si>
  <si>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</si>
  <si>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</si>
  <si>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</si>
  <si>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</si>
  <si>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</si>
  <si>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</si>
  <si>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</si>
  <si>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</si>
  <si>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</si>
  <si>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</si>
  <si>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</si>
  <si>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</si>
  <si>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</si>
  <si>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</si>
  <si>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</si>
  <si>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</si>
  <si>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</si>
  <si>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</si>
  <si>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</si>
  <si>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</si>
  <si>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</si>
  <si>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</si>
  <si>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</si>
  <si>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</si>
  <si>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</si>
  <si>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</si>
  <si>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</si>
  <si>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</si>
  <si>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</si>
  <si>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</si>
  <si>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</si>
  <si>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</si>
  <si>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</si>
  <si>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</si>
  <si>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</si>
  <si>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</si>
  <si>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</si>
  <si>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</si>
  <si>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</si>
  <si>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</si>
  <si>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</si>
  <si>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</si>
  <si>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</si>
  <si>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</si>
  <si>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</si>
  <si>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</si>
  <si>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</si>
  <si>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</si>
  <si>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</si>
  <si>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</si>
  <si>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</si>
  <si>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</si>
  <si>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</si>
  <si>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</si>
  <si>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</si>
  <si>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</si>
  <si>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</si>
  <si>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</si>
  <si>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</si>
  <si>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</si>
  <si>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</si>
  <si>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</si>
  <si>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</si>
  <si>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</si>
  <si>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</si>
  <si>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</si>
  <si>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</si>
  <si>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</si>
  <si>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</si>
  <si>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</si>
  <si>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</si>
  <si>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</si>
  <si>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</si>
  <si>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</si>
  <si>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</si>
  <si>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</si>
  <si>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</si>
  <si>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</si>
  <si>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</si>
  <si>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</si>
  <si>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</si>
  <si>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</si>
  <si>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</si>
  <si>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</si>
  <si>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</si>
  <si>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</si>
  <si>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</si>
  <si>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</si>
  <si>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</si>
  <si>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</si>
  <si>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</si>
  <si>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</si>
  <si>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</si>
  <si>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</si>
  <si>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</si>
  <si>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</si>
  <si>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</si>
  <si>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</si>
  <si>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</si>
  <si>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</si>
  <si>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</si>
  <si>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</si>
  <si>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</si>
  <si>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</si>
  <si>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</si>
  <si>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</si>
  <si>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</si>
  <si>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</si>
  <si>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</si>
  <si>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</si>
  <si>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</si>
  <si>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</si>
  <si>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</si>
  <si>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</si>
  <si>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</si>
  <si>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</si>
  <si>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</si>
  <si>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</si>
  <si>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</si>
  <si>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</si>
  <si>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</si>
  <si>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</si>
  <si>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</si>
  <si>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</si>
  <si>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</si>
  <si>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</si>
  <si>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</si>
  <si>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</si>
  <si>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</si>
  <si>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</si>
  <si>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</si>
  <si>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</si>
  <si>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</si>
  <si>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</si>
  <si>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</si>
  <si>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</si>
  <si>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</si>
  <si>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</si>
  <si>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</si>
  <si>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</si>
  <si>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</si>
  <si>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</si>
  <si>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</si>
  <si>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</si>
  <si>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</si>
  <si>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</si>
  <si>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</si>
  <si>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</si>
  <si>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</si>
  <si>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</si>
  <si>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</si>
  <si>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</si>
  <si>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</si>
  <si>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</si>
  <si>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</si>
  <si>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</si>
  <si>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</si>
  <si>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</si>
  <si>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</si>
  <si>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</si>
  <si>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</si>
  <si>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</si>
  <si>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</si>
  <si>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</si>
  <si>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</si>
  <si>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</si>
  <si>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</si>
  <si>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</si>
  <si>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</si>
  <si>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</si>
  <si>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</si>
  <si>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</si>
  <si>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</si>
  <si>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</si>
  <si>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</si>
  <si>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</si>
  <si>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</si>
  <si>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</si>
  <si>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</si>
  <si>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</si>
  <si>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</si>
  <si>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</si>
  <si>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</si>
  <si>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</si>
  <si>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</si>
  <si>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</si>
  <si>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</si>
  <si>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</si>
  <si>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</si>
  <si>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</si>
  <si>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</si>
  <si>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</si>
  <si>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</si>
  <si>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</si>
  <si>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</si>
  <si>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</si>
  <si>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</si>
  <si>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</si>
  <si>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</si>
  <si>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</si>
  <si>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</si>
  <si>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</si>
  <si>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</si>
  <si>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</si>
  <si>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</si>
  <si>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</si>
  <si>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</si>
  <si>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</si>
  <si>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</si>
  <si>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</si>
  <si>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</si>
  <si>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</si>
  <si>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</si>
  <si>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</si>
  <si>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</si>
  <si>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</si>
  <si>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</si>
  <si>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</si>
  <si>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</si>
  <si>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</si>
  <si>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</si>
  <si>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</si>
  <si>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</si>
  <si>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</si>
  <si>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</si>
  <si>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</si>
  <si>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</si>
  <si>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</si>
  <si>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</si>
  <si>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</si>
  <si>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</si>
  <si>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</si>
  <si>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</si>
  <si>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</si>
  <si>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</si>
  <si>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</si>
  <si>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</si>
  <si>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</si>
  <si>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</si>
  <si>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</si>
  <si>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</si>
  <si>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</si>
  <si>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</si>
  <si>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</si>
  <si>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</si>
  <si>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</si>
  <si>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</si>
  <si>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</si>
  <si>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</si>
  <si>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</si>
  <si>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</si>
  <si>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</si>
  <si>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</si>
  <si>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</si>
  <si>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</si>
  <si>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</si>
  <si>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</si>
  <si>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</si>
  <si>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</si>
  <si>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</si>
  <si>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</si>
  <si>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</si>
  <si>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</si>
  <si>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</si>
  <si>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</si>
  <si>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</si>
  <si>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</si>
  <si>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</si>
  <si>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</si>
  <si>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</si>
  <si>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</si>
  <si>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</si>
  <si>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</si>
  <si>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</si>
  <si>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</si>
  <si>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</si>
  <si>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</si>
  <si>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</si>
  <si>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</si>
  <si>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</si>
  <si>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</si>
  <si>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</si>
  <si>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</si>
  <si>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</si>
  <si>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</si>
  <si>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</si>
  <si>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</si>
  <si>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</si>
  <si>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</si>
  <si>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</si>
  <si>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</si>
  <si>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</si>
  <si>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</si>
  <si>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</si>
  <si>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</si>
  <si>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</si>
  <si>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</si>
  <si>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</si>
  <si>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</si>
  <si>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</si>
  <si>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</si>
  <si>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</si>
  <si>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</si>
  <si>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</si>
  <si>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</si>
  <si>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</si>
  <si>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</si>
  <si>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</si>
  <si>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</si>
  <si>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</si>
  <si>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</si>
  <si>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</si>
  <si>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</si>
  <si>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</si>
  <si>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</si>
  <si>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</si>
  <si>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</si>
  <si>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</si>
  <si>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</si>
  <si>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</si>
  <si>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</si>
  <si>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</si>
  <si>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</si>
  <si>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</si>
  <si>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</si>
  <si>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</si>
  <si>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</si>
  <si>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</si>
  <si>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</si>
  <si>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</si>
  <si>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</si>
  <si>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</si>
  <si>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</si>
  <si>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</si>
  <si>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</si>
  <si>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</si>
  <si>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>CONCEPTO</t>
  </si>
  <si>
    <t>ESTADO</t>
  </si>
  <si>
    <t>MONTO SIN ITBIS</t>
  </si>
  <si>
    <t>RETENCION</t>
  </si>
  <si>
    <t>ITBIS</t>
  </si>
  <si>
    <t>TOTAL A PAGAR</t>
  </si>
  <si>
    <r>
      <t xml:space="preserve">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</t>
    </r>
  </si>
  <si>
    <t>PAGADA</t>
  </si>
  <si>
    <t xml:space="preserve"> MONTO </t>
  </si>
  <si>
    <t>TOTAL</t>
  </si>
  <si>
    <t>LIC. REOLINDA A. FELIZ</t>
  </si>
  <si>
    <t>SUB.- DIRECTORA ADMINISTRATIVA</t>
  </si>
  <si>
    <t>ABONO</t>
  </si>
  <si>
    <t xml:space="preserve">                         FACTURAS PAGADAS AL 29/2/2024</t>
  </si>
  <si>
    <t>JOV AUTOMATIZACIONES Y HERRERIA</t>
  </si>
  <si>
    <t>REPARACION Y COMPRA DE MATERIALES PARA A/A</t>
  </si>
  <si>
    <t>B1500000263</t>
  </si>
  <si>
    <t>OSIRIS &amp; CO</t>
  </si>
  <si>
    <t>MAT GAST MED</t>
  </si>
  <si>
    <t>JESUS F. MARTINEZ</t>
  </si>
  <si>
    <t>TRANSPORTE DE MED. DESDE PROMESE CAL</t>
  </si>
  <si>
    <t>B1500000361</t>
  </si>
  <si>
    <t>P Y D RECYCLING S.R.L</t>
  </si>
  <si>
    <t>RECOGIDA RESIDUOS  BIOMEDICO</t>
  </si>
  <si>
    <t>B1500000211</t>
  </si>
  <si>
    <t>TIRESUPLY MARTINEZ, SRL</t>
  </si>
  <si>
    <t>B150000006</t>
  </si>
  <si>
    <t>SUPL. DE CARNES Y EMB. EL ANILLO SRL</t>
  </si>
  <si>
    <t xml:space="preserve">CARNES Y EMBUTIDOS </t>
  </si>
  <si>
    <t>B1500000286</t>
  </si>
  <si>
    <t>B1500000288</t>
  </si>
  <si>
    <t>REACTIVOS DE LABORATORIO</t>
  </si>
  <si>
    <t>B1500000831</t>
  </si>
  <si>
    <t>B1500000836</t>
  </si>
  <si>
    <t>B1500000838</t>
  </si>
  <si>
    <t>B1500000839</t>
  </si>
  <si>
    <t>INVERSIONES ENVECO,  S.R.L.</t>
  </si>
  <si>
    <t>UTILES MEDICOS GASTABLES</t>
  </si>
  <si>
    <t>B1500000248</t>
  </si>
  <si>
    <t>COMBUSTIBLE PARA PLANTA ELECTRICA</t>
  </si>
  <si>
    <t>ALLINONESUPPLY, S.R.L.</t>
  </si>
  <si>
    <t>MATERIAL GASTABLE DE LIMPIEZA</t>
  </si>
  <si>
    <t>B1500000534</t>
  </si>
  <si>
    <t>GESTIONES SANITARIAS &amp; AMBIENTALES</t>
  </si>
  <si>
    <t>ANALISIS MICROBIOLOGICO EN MUESTRA DE AGUA, ALIMENTOS Y SUPERFICIES</t>
  </si>
  <si>
    <t>B1500000388</t>
  </si>
  <si>
    <t>B150000390</t>
  </si>
  <si>
    <t>B150000396</t>
  </si>
  <si>
    <t xml:space="preserve">  9/11/2023</t>
  </si>
  <si>
    <t>COMPRAMED, S.R.L.</t>
  </si>
  <si>
    <t>MEDICAMENTOS Y MAT. GASTABLE MEDICO</t>
  </si>
  <si>
    <t>B1500000272</t>
  </si>
  <si>
    <t>CENTROXPERT STE SR.L.</t>
  </si>
  <si>
    <t>B1500002794</t>
  </si>
  <si>
    <t>UTILES DE COMPUTOS</t>
  </si>
  <si>
    <t>HHYR COMERCIAL,  S.R.L</t>
  </si>
  <si>
    <t>MATERIAL GASTABLE DE LIMPIEZA Y FUNDA</t>
  </si>
  <si>
    <t>B1500000015</t>
  </si>
  <si>
    <t>MATERIAL GASTABLE MEDICO</t>
  </si>
  <si>
    <t>B1500000585</t>
  </si>
  <si>
    <t>S&amp;M DENTAL, S.R.L.</t>
  </si>
  <si>
    <t>MATERIAL GASTABLE ODONTOLOGICO</t>
  </si>
  <si>
    <t>B1500000381</t>
  </si>
  <si>
    <t>B1500000382</t>
  </si>
  <si>
    <t>DISTR. Y SERV. DIV. DISOPE, SRL</t>
  </si>
  <si>
    <t>TROPIGAS DOMINICANA</t>
  </si>
  <si>
    <t>GAS LICUADO DE PETROLEO</t>
  </si>
  <si>
    <t>B1500014951</t>
  </si>
  <si>
    <t>B1500014950</t>
  </si>
  <si>
    <t>B1500015731</t>
  </si>
  <si>
    <t>B1500015730</t>
  </si>
  <si>
    <t>GASOLINA Y GASOIL</t>
  </si>
  <si>
    <t>SALDO</t>
  </si>
  <si>
    <t>B1500007939</t>
  </si>
  <si>
    <t>B1500007944</t>
  </si>
  <si>
    <t>GRUPO FARMACEUTICO CAR M. S.R.L.</t>
  </si>
  <si>
    <t>MEDICAMENTOS Y UTILES MEDICOS</t>
  </si>
  <si>
    <t>B1500003066</t>
  </si>
  <si>
    <t>B1500003067</t>
  </si>
  <si>
    <t>ELECTROBOMBA PARA CISTERNA</t>
  </si>
  <si>
    <t>B1500002007</t>
  </si>
  <si>
    <t>HEMOTEST, S.R.L.</t>
  </si>
  <si>
    <t>B1500001919</t>
  </si>
  <si>
    <t>MEPROV, S.R.L.</t>
  </si>
  <si>
    <t>ALIMENTOS Y MAT. GASTABLE DE PATOLOGIA</t>
  </si>
  <si>
    <t>B1500000559</t>
  </si>
  <si>
    <t>B1500000562</t>
  </si>
  <si>
    <t>B1500000565</t>
  </si>
  <si>
    <t>COMPAÑÍA POR ACCIONES MERCANTIL, S.R.L.</t>
  </si>
  <si>
    <t>BOMBA Y MATERIALES FERRETEROS</t>
  </si>
  <si>
    <t>B1500002081</t>
  </si>
  <si>
    <t>GARCIA Y LLERANDI, S.A.S</t>
  </si>
  <si>
    <t>B1500002012</t>
  </si>
  <si>
    <t>ERIK GAS DEL 2000, SRL</t>
  </si>
  <si>
    <t>BELLO LABORATORIO S.R.L</t>
  </si>
  <si>
    <t>EXPRESS SERVICE  CONSERG EXS. SRL</t>
  </si>
  <si>
    <t>MEDICAMENTS Y UTILES MEDICOS</t>
  </si>
  <si>
    <t>B1500000728</t>
  </si>
  <si>
    <t>B1500000742</t>
  </si>
  <si>
    <t>LEROMED PHARMA, S.R.L.</t>
  </si>
  <si>
    <t>B1500003233</t>
  </si>
  <si>
    <t>B1500003237</t>
  </si>
  <si>
    <t>MOTOR SUMERGIBLE Y MATERIALES FERRETEROS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</si>
</sst>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3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43" fontId="0" fillId="0" borderId="0" xfId="1" applyFont="1"/>
    <xf numFmtId="0" fontId="2" fillId="2" borderId="2" xfId="0" applyFont="1" applyFill="1" applyBorder="1" applyAlignment="1">
      <alignment vertical="center" wrapText="1"/>
    </xf>
    <xf numFmtId="0" fontId="14" fillId="0" borderId="0" xfId="0" applyFont="1"/>
    <xf numFmtId="43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vertical="center" wrapText="1"/>
    </xf>
    <xf numFmtId="43" fontId="16" fillId="6" borderId="2" xfId="1" applyFont="1" applyFill="1" applyBorder="1" applyAlignment="1">
      <alignment horizontal="center" vertical="center" wrapText="1"/>
    </xf>
    <xf numFmtId="4" fontId="18" fillId="0" borderId="2" xfId="8" applyNumberFormat="1" applyFont="1" applyBorder="1" applyAlignment="1">
      <alignment horizontal="left" wrapText="1"/>
    </xf>
    <xf numFmtId="43" fontId="2" fillId="2" borderId="2" xfId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43" fontId="0" fillId="0" borderId="0" xfId="0" applyNumberFormat="1"/>
    <xf numFmtId="43" fontId="0" fillId="0" borderId="1" xfId="1" applyFont="1" applyBorder="1"/>
    <xf numFmtId="0" fontId="19" fillId="0" borderId="0" xfId="0" applyFont="1"/>
    <xf numFmtId="1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/>
    </xf>
  </cellXfs>
  <cellStyles count="10">
    <cellStyle name="Euro" xfId="4" xr:uid="{00000000-0005-0000-0000-000000000000}"/>
    <cellStyle name="Millares" xfId="1" builtinId="3"/>
    <cellStyle name="Millares 2" xfId="2" xr:uid="{00000000-0005-0000-0000-000002000000}"/>
    <cellStyle name="Millares 2 2" xfId="6" xr:uid="{00000000-0005-0000-0000-000003000000}"/>
    <cellStyle name="Millares 2 2 2" xfId="7" xr:uid="{00000000-0005-0000-0000-000004000000}"/>
    <cellStyle name="Millares 2 3" xfId="5" xr:uid="{00000000-0005-0000-0000-000005000000}"/>
    <cellStyle name="Millares_29 feb DESEMBOLSO2004 2 2" xfId="8" xr:uid="{00000000-0005-0000-0000-000006000000}"/>
    <cellStyle name="Normal" xfId="0" builtinId="0"/>
    <cellStyle name="Normal 2" xfId="9" xr:uid="{00000000-0005-0000-0000-000008000000}"/>
    <cellStyle name="Normal 3" xfId="3" xr:uid="{00000000-0005-0000-0000-000009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1090084</xdr:colOff>
      <xdr:row>0</xdr:row>
      <xdr:rowOff>42333</xdr:rowOff>
    </xdr:from>
    <xdr:to>
      <xdr:col>6</xdr:col>
      <xdr:colOff>582083</xdr:colOff>
      <xdr:row>4</xdr:row>
      <xdr:rowOff>105833</xdr:rowOff>
    </xdr:to>
    <xdr:pic>
      <xdr:nvPicPr>
        <xdr:cNvPr id="3" name="Imagen 2" descr="Hospital Universitario Maternidad Nuestra Señora de la ...">
          <a:extLst>
            <a:ext uri="{FF2B5EF4-FFF2-40B4-BE49-F238E27FC236}">
              <a16:creationId xmlns:a16="http://schemas.microsoft.com/office/drawing/2014/main" id="{B452B0A9-65C6-C935-16EE-3C572F0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417" y="42333"/>
          <a:ext cx="1545166" cy="836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1974736</xdr:colOff>
      <xdr:row>3</xdr:row>
      <xdr:rowOff>78241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BC94CCF7-6614-4252-8622-9BAF29B3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1" t="s">
        <v>151</v>
      </c>
      <c r="B2" s="71"/>
      <c r="C2" s="71"/>
      <c r="D2" s="71"/>
      <c r="E2" s="71"/>
    </row>
    <row r="3" spans="1:8" ht="15" customHeight="1" x14ac:dyDescent="0.25">
      <c r="A3" s="71"/>
      <c r="B3" s="71"/>
      <c r="C3" s="71"/>
      <c r="D3" s="71"/>
      <c r="E3" s="71"/>
    </row>
    <row r="4" spans="1:8" ht="15" customHeight="1" x14ac:dyDescent="0.25">
      <c r="A4" s="71"/>
      <c r="B4" s="71"/>
      <c r="C4" s="71"/>
      <c r="D4" s="71"/>
      <c r="E4" s="71"/>
    </row>
    <row r="5" spans="1:8" ht="6" customHeight="1" x14ac:dyDescent="0.25">
      <c r="A5" s="71"/>
      <c r="B5" s="71"/>
      <c r="C5" s="71"/>
      <c r="D5" s="71"/>
      <c r="E5" s="71"/>
      <c r="F5" s="38"/>
    </row>
    <row r="6" spans="1:8" ht="41.25" customHeight="1" x14ac:dyDescent="0.25">
      <c r="A6" s="72" t="s">
        <v>891</v>
      </c>
      <c r="B6" s="72"/>
      <c r="C6" s="72"/>
      <c r="D6" s="72"/>
      <c r="E6" s="72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00000000-0009-0000-0000-000000000000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60"/>
  <sheetViews>
    <sheetView tabSelected="1" topLeftCell="A40" zoomScaleNormal="100" workbookViewId="0">
      <selection activeCell="A44" sqref="A44:XFD44"/>
    </sheetView>
  </sheetViews>
  <sheetFormatPr baseColWidth="10" defaultRowHeight="15" x14ac:dyDescent="0.25"/>
  <cols>
    <col min="1" max="1" width="15.85546875" customWidth="1"/>
    <col min="2" max="2" width="33" customWidth="1"/>
    <col min="3" max="3" width="35.5703125" customWidth="1"/>
    <col min="4" max="4" width="17" style="13" customWidth="1"/>
    <col min="5" max="5" width="17.28515625" style="13" customWidth="1"/>
    <col min="6" max="6" width="13.42578125" customWidth="1"/>
    <col min="7" max="7" width="16" customWidth="1"/>
  </cols>
  <sheetData>
    <row r="1" spans="2:7" x14ac:dyDescent="0.25">
      <c r="G1" s="52"/>
    </row>
    <row r="2" spans="2:7" x14ac:dyDescent="0.25">
      <c r="G2" s="52"/>
    </row>
    <row r="3" spans="2:7" x14ac:dyDescent="0.25">
      <c r="G3" s="52"/>
    </row>
    <row r="4" spans="2:7" ht="15.75" x14ac:dyDescent="0.25">
      <c r="C4" s="69" t="s">
        <v>1358</v>
      </c>
      <c r="G4" s="52"/>
    </row>
    <row r="5" spans="2:7" x14ac:dyDescent="0.25">
      <c r="B5" t="s">
        <v>1351</v>
      </c>
      <c r="C5" s="73"/>
      <c r="D5" s="73"/>
      <c r="E5" s="73"/>
      <c r="F5" s="73"/>
      <c r="G5" s="73"/>
    </row>
    <row r="6" spans="2:7" hidden="1" x14ac:dyDescent="0.25">
      <c r="G6" s="52"/>
    </row>
    <row r="7" spans="2:7" ht="30" x14ac:dyDescent="0.25">
      <c r="B7" s="59" t="s">
        <v>2</v>
      </c>
      <c r="C7" s="59" t="s">
        <v>1345</v>
      </c>
      <c r="D7" s="60" t="s">
        <v>1</v>
      </c>
      <c r="E7" s="61" t="s">
        <v>0</v>
      </c>
      <c r="F7" s="61" t="s">
        <v>1346</v>
      </c>
      <c r="G7" s="62" t="s">
        <v>1353</v>
      </c>
    </row>
    <row r="8" spans="2:7" ht="25.5" x14ac:dyDescent="0.25">
      <c r="B8" s="53" t="s">
        <v>1359</v>
      </c>
      <c r="C8" s="63" t="s">
        <v>1360</v>
      </c>
      <c r="D8" s="65">
        <v>45324</v>
      </c>
      <c r="E8" s="70" t="s">
        <v>1361</v>
      </c>
      <c r="F8" s="58" t="s">
        <v>1352</v>
      </c>
      <c r="G8" s="64">
        <v>75709.100000000006</v>
      </c>
    </row>
    <row r="9" spans="2:7" x14ac:dyDescent="0.25">
      <c r="B9" s="53" t="s">
        <v>1364</v>
      </c>
      <c r="C9" s="63" t="s">
        <v>1365</v>
      </c>
      <c r="D9" s="65">
        <v>45324</v>
      </c>
      <c r="E9" s="70" t="s">
        <v>1366</v>
      </c>
      <c r="F9" s="58" t="s">
        <v>1352</v>
      </c>
      <c r="G9" s="64">
        <v>28000</v>
      </c>
    </row>
    <row r="10" spans="2:7" x14ac:dyDescent="0.25">
      <c r="B10" s="53" t="s">
        <v>1367</v>
      </c>
      <c r="C10" s="63" t="s">
        <v>1368</v>
      </c>
      <c r="D10" s="65">
        <v>45293</v>
      </c>
      <c r="E10" s="70" t="s">
        <v>1369</v>
      </c>
      <c r="F10" s="58" t="s">
        <v>1352</v>
      </c>
      <c r="G10" s="64">
        <v>285000</v>
      </c>
    </row>
    <row r="11" spans="2:7" x14ac:dyDescent="0.25">
      <c r="B11" s="53" t="s">
        <v>1370</v>
      </c>
      <c r="C11" s="63" t="s">
        <v>1384</v>
      </c>
      <c r="D11" s="65">
        <v>45234</v>
      </c>
      <c r="E11" s="70" t="s">
        <v>1371</v>
      </c>
      <c r="F11" s="58" t="s">
        <v>1352</v>
      </c>
      <c r="G11" s="64">
        <v>220637.5</v>
      </c>
    </row>
    <row r="12" spans="2:7" x14ac:dyDescent="0.25">
      <c r="B12" s="53" t="s">
        <v>1362</v>
      </c>
      <c r="C12" s="63" t="s">
        <v>1363</v>
      </c>
      <c r="D12" s="65">
        <v>45215</v>
      </c>
      <c r="E12" s="70" t="s">
        <v>398</v>
      </c>
      <c r="F12" s="58" t="s">
        <v>1352</v>
      </c>
      <c r="G12" s="64">
        <v>123176.52</v>
      </c>
    </row>
    <row r="13" spans="2:7" x14ac:dyDescent="0.25">
      <c r="B13" s="53" t="s">
        <v>1362</v>
      </c>
      <c r="C13" s="63" t="s">
        <v>1363</v>
      </c>
      <c r="D13" s="65">
        <v>45238</v>
      </c>
      <c r="E13" s="70" t="s">
        <v>410</v>
      </c>
      <c r="F13" s="58" t="s">
        <v>1352</v>
      </c>
      <c r="G13" s="64">
        <v>12758</v>
      </c>
    </row>
    <row r="14" spans="2:7" ht="25.5" x14ac:dyDescent="0.25">
      <c r="B14" s="53" t="s">
        <v>1372</v>
      </c>
      <c r="C14" s="63" t="s">
        <v>1373</v>
      </c>
      <c r="D14" s="65">
        <v>45232</v>
      </c>
      <c r="E14" s="70" t="s">
        <v>1374</v>
      </c>
      <c r="F14" s="58" t="s">
        <v>1352</v>
      </c>
      <c r="G14" s="64">
        <v>347734</v>
      </c>
    </row>
    <row r="15" spans="2:7" ht="25.5" x14ac:dyDescent="0.25">
      <c r="B15" s="53" t="s">
        <v>1372</v>
      </c>
      <c r="C15" s="63" t="s">
        <v>1373</v>
      </c>
      <c r="D15" s="65">
        <v>45245</v>
      </c>
      <c r="E15" s="70" t="s">
        <v>1375</v>
      </c>
      <c r="F15" s="58" t="s">
        <v>1352</v>
      </c>
      <c r="G15" s="64">
        <v>208117</v>
      </c>
    </row>
    <row r="16" spans="2:7" x14ac:dyDescent="0.25">
      <c r="B16" s="53" t="s">
        <v>1439</v>
      </c>
      <c r="C16" s="63" t="s">
        <v>1376</v>
      </c>
      <c r="D16" s="65">
        <v>45201</v>
      </c>
      <c r="E16" s="70" t="s">
        <v>1377</v>
      </c>
      <c r="F16" s="58" t="s">
        <v>1352</v>
      </c>
      <c r="G16" s="64">
        <v>178185.06</v>
      </c>
    </row>
    <row r="17" spans="2:7" x14ac:dyDescent="0.25">
      <c r="B17" s="53" t="s">
        <v>1439</v>
      </c>
      <c r="C17" s="63" t="s">
        <v>1376</v>
      </c>
      <c r="D17" s="65">
        <v>45216</v>
      </c>
      <c r="E17" s="70" t="s">
        <v>1378</v>
      </c>
      <c r="F17" s="58" t="s">
        <v>1352</v>
      </c>
      <c r="G17" s="64">
        <v>62367</v>
      </c>
    </row>
    <row r="18" spans="2:7" x14ac:dyDescent="0.25">
      <c r="B18" s="53" t="s">
        <v>1439</v>
      </c>
      <c r="C18" s="63" t="s">
        <v>1376</v>
      </c>
      <c r="D18" s="65">
        <v>45225</v>
      </c>
      <c r="E18" s="70" t="s">
        <v>1379</v>
      </c>
      <c r="F18" s="58" t="s">
        <v>1352</v>
      </c>
      <c r="G18" s="64">
        <v>53520</v>
      </c>
    </row>
    <row r="19" spans="2:7" ht="14.25" customHeight="1" x14ac:dyDescent="0.25">
      <c r="B19" s="53" t="s">
        <v>1439</v>
      </c>
      <c r="C19" s="63" t="s">
        <v>1376</v>
      </c>
      <c r="D19" s="65">
        <v>45226</v>
      </c>
      <c r="E19" s="70" t="s">
        <v>1380</v>
      </c>
      <c r="F19" s="58" t="s">
        <v>1357</v>
      </c>
      <c r="G19" s="64">
        <v>55928</v>
      </c>
    </row>
    <row r="20" spans="2:7" ht="14.25" customHeight="1" x14ac:dyDescent="0.25">
      <c r="B20" s="53" t="s">
        <v>1381</v>
      </c>
      <c r="C20" s="63" t="s">
        <v>1382</v>
      </c>
      <c r="D20" s="65">
        <v>45145</v>
      </c>
      <c r="E20" s="70" t="s">
        <v>1383</v>
      </c>
      <c r="F20" s="58" t="s">
        <v>1352</v>
      </c>
      <c r="G20" s="64">
        <v>181631.5</v>
      </c>
    </row>
    <row r="21" spans="2:7" x14ac:dyDescent="0.25">
      <c r="B21" s="53" t="s">
        <v>1385</v>
      </c>
      <c r="C21" s="63" t="s">
        <v>1386</v>
      </c>
      <c r="D21" s="65">
        <v>45291</v>
      </c>
      <c r="E21" s="70" t="s">
        <v>1387</v>
      </c>
      <c r="F21" s="58" t="s">
        <v>1352</v>
      </c>
      <c r="G21" s="64">
        <v>122673.5</v>
      </c>
    </row>
    <row r="22" spans="2:7" ht="25.5" x14ac:dyDescent="0.25">
      <c r="B22" s="53" t="s">
        <v>1388</v>
      </c>
      <c r="C22" s="63" t="s">
        <v>1389</v>
      </c>
      <c r="D22" s="65">
        <v>45203</v>
      </c>
      <c r="E22" s="70" t="s">
        <v>1390</v>
      </c>
      <c r="F22" s="58" t="s">
        <v>1352</v>
      </c>
      <c r="G22" s="64">
        <v>25606</v>
      </c>
    </row>
    <row r="23" spans="2:7" ht="25.5" x14ac:dyDescent="0.25">
      <c r="B23" s="53" t="s">
        <v>1388</v>
      </c>
      <c r="C23" s="63" t="s">
        <v>1389</v>
      </c>
      <c r="D23" s="65">
        <v>45205</v>
      </c>
      <c r="E23" s="70" t="s">
        <v>1391</v>
      </c>
      <c r="F23" s="58" t="s">
        <v>1352</v>
      </c>
      <c r="G23" s="64">
        <v>25606</v>
      </c>
    </row>
    <row r="24" spans="2:7" ht="25.5" x14ac:dyDescent="0.25">
      <c r="B24" s="53" t="s">
        <v>1388</v>
      </c>
      <c r="C24" s="63" t="s">
        <v>1389</v>
      </c>
      <c r="D24" s="65" t="s">
        <v>1393</v>
      </c>
      <c r="E24" s="70" t="s">
        <v>1392</v>
      </c>
      <c r="F24" s="58" t="s">
        <v>1352</v>
      </c>
      <c r="G24" s="64">
        <v>25606</v>
      </c>
    </row>
    <row r="25" spans="2:7" x14ac:dyDescent="0.25">
      <c r="B25" s="53" t="s">
        <v>1394</v>
      </c>
      <c r="C25" s="63" t="s">
        <v>1395</v>
      </c>
      <c r="D25" s="65">
        <v>45198</v>
      </c>
      <c r="E25" s="70" t="s">
        <v>1265</v>
      </c>
      <c r="F25" s="58" t="s">
        <v>1352</v>
      </c>
      <c r="G25" s="64">
        <v>187620</v>
      </c>
    </row>
    <row r="26" spans="2:7" x14ac:dyDescent="0.25">
      <c r="B26" s="53" t="s">
        <v>1394</v>
      </c>
      <c r="C26" s="63" t="s">
        <v>1395</v>
      </c>
      <c r="D26" s="65">
        <v>45043</v>
      </c>
      <c r="E26" s="70" t="s">
        <v>1396</v>
      </c>
      <c r="F26" s="58" t="s">
        <v>1352</v>
      </c>
      <c r="G26" s="64">
        <v>117580</v>
      </c>
    </row>
    <row r="27" spans="2:7" x14ac:dyDescent="0.25">
      <c r="B27" s="53" t="s">
        <v>1397</v>
      </c>
      <c r="C27" s="63" t="s">
        <v>1399</v>
      </c>
      <c r="D27" s="65">
        <v>45323</v>
      </c>
      <c r="E27" s="70" t="s">
        <v>1398</v>
      </c>
      <c r="F27" s="58" t="s">
        <v>1352</v>
      </c>
      <c r="G27" s="64">
        <v>25670</v>
      </c>
    </row>
    <row r="28" spans="2:7" x14ac:dyDescent="0.25">
      <c r="B28" s="53" t="s">
        <v>1400</v>
      </c>
      <c r="C28" s="63" t="s">
        <v>1401</v>
      </c>
      <c r="D28" s="65">
        <v>45198</v>
      </c>
      <c r="E28" s="70" t="s">
        <v>1402</v>
      </c>
      <c r="F28" s="58" t="s">
        <v>1352</v>
      </c>
      <c r="G28" s="64">
        <v>314287.09999999998</v>
      </c>
    </row>
    <row r="29" spans="2:7" x14ac:dyDescent="0.25">
      <c r="B29" s="53" t="s">
        <v>1400</v>
      </c>
      <c r="C29" s="63" t="s">
        <v>1401</v>
      </c>
      <c r="D29" s="65">
        <v>45209</v>
      </c>
      <c r="E29" s="70" t="s">
        <v>132</v>
      </c>
      <c r="F29" s="58" t="s">
        <v>1352</v>
      </c>
      <c r="G29" s="64">
        <v>161040.39000000001</v>
      </c>
    </row>
    <row r="30" spans="2:7" ht="15.75" customHeight="1" x14ac:dyDescent="0.25">
      <c r="B30" s="53" t="s">
        <v>1409</v>
      </c>
      <c r="C30" s="63" t="s">
        <v>1403</v>
      </c>
      <c r="D30" s="65">
        <v>45179</v>
      </c>
      <c r="E30" s="70" t="s">
        <v>1404</v>
      </c>
      <c r="F30" s="58" t="s">
        <v>1352</v>
      </c>
      <c r="G30" s="64">
        <v>243375</v>
      </c>
    </row>
    <row r="31" spans="2:7" x14ac:dyDescent="0.25">
      <c r="B31" s="53" t="s">
        <v>1405</v>
      </c>
      <c r="C31" s="63" t="s">
        <v>1406</v>
      </c>
      <c r="D31" s="65">
        <v>45247</v>
      </c>
      <c r="E31" s="70" t="s">
        <v>1407</v>
      </c>
      <c r="F31" s="58" t="s">
        <v>1352</v>
      </c>
      <c r="G31" s="64">
        <v>30782.42</v>
      </c>
    </row>
    <row r="32" spans="2:7" x14ac:dyDescent="0.25">
      <c r="B32" s="53" t="s">
        <v>1405</v>
      </c>
      <c r="C32" s="63" t="s">
        <v>1406</v>
      </c>
      <c r="D32" s="65">
        <v>45250</v>
      </c>
      <c r="E32" s="70" t="s">
        <v>1408</v>
      </c>
      <c r="F32" s="58" t="s">
        <v>1352</v>
      </c>
      <c r="G32" s="64">
        <v>12570.42</v>
      </c>
    </row>
    <row r="33" spans="2:7" x14ac:dyDescent="0.25">
      <c r="B33" s="53" t="s">
        <v>1410</v>
      </c>
      <c r="C33" s="63" t="s">
        <v>1411</v>
      </c>
      <c r="D33" s="65">
        <v>45275</v>
      </c>
      <c r="E33" s="70" t="s">
        <v>1412</v>
      </c>
      <c r="F33" s="58" t="s">
        <v>1417</v>
      </c>
      <c r="G33" s="64">
        <v>20553.95</v>
      </c>
    </row>
    <row r="34" spans="2:7" x14ac:dyDescent="0.25">
      <c r="B34" s="53" t="s">
        <v>1410</v>
      </c>
      <c r="C34" s="63" t="s">
        <v>1411</v>
      </c>
      <c r="D34" s="65">
        <v>45275</v>
      </c>
      <c r="E34" s="70" t="s">
        <v>1413</v>
      </c>
      <c r="F34" s="58" t="s">
        <v>1352</v>
      </c>
      <c r="G34" s="64">
        <v>20553</v>
      </c>
    </row>
    <row r="35" spans="2:7" x14ac:dyDescent="0.25">
      <c r="B35" s="53" t="s">
        <v>1410</v>
      </c>
      <c r="C35" s="63" t="s">
        <v>1411</v>
      </c>
      <c r="D35" s="65">
        <v>45315</v>
      </c>
      <c r="E35" s="70" t="s">
        <v>1414</v>
      </c>
      <c r="F35" s="58" t="s">
        <v>1352</v>
      </c>
      <c r="G35" s="64">
        <v>23205</v>
      </c>
    </row>
    <row r="36" spans="2:7" x14ac:dyDescent="0.25">
      <c r="B36" s="53" t="s">
        <v>1410</v>
      </c>
      <c r="C36" s="63" t="s">
        <v>1411</v>
      </c>
      <c r="D36" s="65">
        <v>44950</v>
      </c>
      <c r="E36" s="70" t="s">
        <v>1415</v>
      </c>
      <c r="F36" s="58" t="s">
        <v>1352</v>
      </c>
      <c r="G36" s="64">
        <v>39780</v>
      </c>
    </row>
    <row r="37" spans="2:7" x14ac:dyDescent="0.25">
      <c r="B37" s="53" t="s">
        <v>1438</v>
      </c>
      <c r="C37" s="63" t="s">
        <v>1416</v>
      </c>
      <c r="D37" s="65">
        <v>45275</v>
      </c>
      <c r="E37" s="70" t="s">
        <v>1418</v>
      </c>
      <c r="F37" s="58" t="s">
        <v>1352</v>
      </c>
      <c r="G37" s="64">
        <v>110800</v>
      </c>
    </row>
    <row r="38" spans="2:7" x14ac:dyDescent="0.25">
      <c r="B38" s="53" t="s">
        <v>1438</v>
      </c>
      <c r="C38" s="63" t="s">
        <v>1416</v>
      </c>
      <c r="D38" s="65">
        <v>45280</v>
      </c>
      <c r="E38" s="70" t="s">
        <v>1419</v>
      </c>
      <c r="F38" s="58" t="s">
        <v>1352</v>
      </c>
      <c r="G38" s="64">
        <v>110800</v>
      </c>
    </row>
    <row r="39" spans="2:7" ht="25.5" x14ac:dyDescent="0.25">
      <c r="B39" s="53" t="s">
        <v>1420</v>
      </c>
      <c r="C39" s="63" t="s">
        <v>1421</v>
      </c>
      <c r="D39" s="65">
        <v>45264</v>
      </c>
      <c r="E39" s="70" t="s">
        <v>1422</v>
      </c>
      <c r="F39" s="58" t="s">
        <v>1352</v>
      </c>
      <c r="G39" s="64">
        <v>349500</v>
      </c>
    </row>
    <row r="40" spans="2:7" ht="25.5" x14ac:dyDescent="0.25">
      <c r="B40" s="53" t="s">
        <v>1420</v>
      </c>
      <c r="C40" s="63" t="s">
        <v>1421</v>
      </c>
      <c r="D40" s="65">
        <v>45291</v>
      </c>
      <c r="E40" s="70" t="s">
        <v>1423</v>
      </c>
      <c r="F40" s="58" t="s">
        <v>1357</v>
      </c>
      <c r="G40" s="64">
        <v>250500</v>
      </c>
    </row>
    <row r="41" spans="2:7" x14ac:dyDescent="0.25">
      <c r="B41" s="53" t="s">
        <v>1436</v>
      </c>
      <c r="C41" s="63" t="s">
        <v>1424</v>
      </c>
      <c r="D41" s="65">
        <v>45331</v>
      </c>
      <c r="E41" s="70" t="s">
        <v>1425</v>
      </c>
      <c r="F41" s="58" t="s">
        <v>1352</v>
      </c>
      <c r="G41" s="64">
        <v>59035.4</v>
      </c>
    </row>
    <row r="42" spans="2:7" x14ac:dyDescent="0.25">
      <c r="B42" s="53" t="s">
        <v>1426</v>
      </c>
      <c r="C42" s="63" t="s">
        <v>1376</v>
      </c>
      <c r="D42" s="65">
        <v>45270</v>
      </c>
      <c r="E42" s="70" t="s">
        <v>1427</v>
      </c>
      <c r="F42" s="58"/>
      <c r="G42" s="64">
        <v>403541.72</v>
      </c>
    </row>
    <row r="43" spans="2:7" ht="21.75" customHeight="1" x14ac:dyDescent="0.25">
      <c r="B43" s="53" t="s">
        <v>1440</v>
      </c>
      <c r="C43" s="63" t="s">
        <v>1441</v>
      </c>
      <c r="D43" s="65">
        <v>45160</v>
      </c>
      <c r="E43" s="70" t="s">
        <v>1442</v>
      </c>
      <c r="F43" s="58" t="s">
        <v>1417</v>
      </c>
      <c r="G43" s="64">
        <v>102224</v>
      </c>
    </row>
    <row r="44" spans="2:7" ht="23.25" customHeight="1" x14ac:dyDescent="0.25">
      <c r="B44" s="53" t="s">
        <v>1440</v>
      </c>
      <c r="C44" s="63" t="s">
        <v>1421</v>
      </c>
      <c r="D44" s="65">
        <v>45181</v>
      </c>
      <c r="E44" s="70" t="s">
        <v>1443</v>
      </c>
      <c r="F44" s="58" t="s">
        <v>1417</v>
      </c>
      <c r="G44" s="64">
        <v>130100</v>
      </c>
    </row>
    <row r="45" spans="2:7" ht="18" customHeight="1" x14ac:dyDescent="0.25">
      <c r="B45" s="53" t="s">
        <v>1444</v>
      </c>
      <c r="C45" s="63" t="s">
        <v>1421</v>
      </c>
      <c r="D45" s="65">
        <v>45265</v>
      </c>
      <c r="E45" s="70" t="s">
        <v>1445</v>
      </c>
      <c r="F45" s="58" t="s">
        <v>1352</v>
      </c>
      <c r="G45" s="64">
        <v>355454.8</v>
      </c>
    </row>
    <row r="46" spans="2:7" ht="18" customHeight="1" x14ac:dyDescent="0.25">
      <c r="B46" s="53" t="s">
        <v>1444</v>
      </c>
      <c r="C46" s="63" t="s">
        <v>1421</v>
      </c>
      <c r="D46" s="65">
        <v>45266</v>
      </c>
      <c r="E46" s="70" t="s">
        <v>1446</v>
      </c>
      <c r="F46" s="58" t="s">
        <v>1357</v>
      </c>
      <c r="G46" s="64">
        <v>244545.2</v>
      </c>
    </row>
    <row r="47" spans="2:7" ht="20.25" customHeight="1" x14ac:dyDescent="0.25">
      <c r="B47" s="53" t="s">
        <v>1440</v>
      </c>
      <c r="C47" s="63" t="s">
        <v>1421</v>
      </c>
      <c r="D47" s="65">
        <v>45204</v>
      </c>
      <c r="E47" s="70" t="s">
        <v>441</v>
      </c>
      <c r="F47" s="58" t="s">
        <v>1357</v>
      </c>
      <c r="G47" s="64">
        <v>367676</v>
      </c>
    </row>
    <row r="48" spans="2:7" x14ac:dyDescent="0.25">
      <c r="B48" s="53" t="s">
        <v>1428</v>
      </c>
      <c r="C48" s="63" t="s">
        <v>1429</v>
      </c>
      <c r="D48" s="65">
        <v>45258</v>
      </c>
      <c r="E48" s="70" t="s">
        <v>1430</v>
      </c>
      <c r="F48" s="58" t="s">
        <v>1417</v>
      </c>
      <c r="G48" s="64">
        <v>202303.2</v>
      </c>
    </row>
    <row r="49" spans="2:7" ht="18" customHeight="1" x14ac:dyDescent="0.25">
      <c r="B49" s="53" t="s">
        <v>1428</v>
      </c>
      <c r="C49" s="63" t="s">
        <v>1429</v>
      </c>
      <c r="D49" s="65">
        <v>45089</v>
      </c>
      <c r="E49" s="70" t="s">
        <v>1431</v>
      </c>
      <c r="F49" s="58" t="s">
        <v>1352</v>
      </c>
      <c r="G49" s="64">
        <v>166775</v>
      </c>
    </row>
    <row r="50" spans="2:7" ht="23.25" customHeight="1" x14ac:dyDescent="0.25">
      <c r="B50" s="53" t="s">
        <v>1428</v>
      </c>
      <c r="C50" s="63" t="s">
        <v>1429</v>
      </c>
      <c r="D50" s="65">
        <v>45273</v>
      </c>
      <c r="E50" s="70" t="s">
        <v>1432</v>
      </c>
      <c r="F50" s="58" t="s">
        <v>1352</v>
      </c>
      <c r="G50" s="64">
        <v>79385.679999999993</v>
      </c>
    </row>
    <row r="51" spans="2:7" ht="23.25" x14ac:dyDescent="0.25">
      <c r="B51" s="53" t="s">
        <v>1436</v>
      </c>
      <c r="C51" s="63" t="s">
        <v>1447</v>
      </c>
      <c r="D51" s="65">
        <v>44972</v>
      </c>
      <c r="E51" s="70" t="s">
        <v>1437</v>
      </c>
      <c r="F51" s="58" t="s">
        <v>1352</v>
      </c>
      <c r="G51" s="64">
        <v>218739.75</v>
      </c>
    </row>
    <row r="52" spans="2:7" ht="30" customHeight="1" x14ac:dyDescent="0.25">
      <c r="B52" s="53" t="s">
        <v>1433</v>
      </c>
      <c r="C52" s="63" t="s">
        <v>1434</v>
      </c>
      <c r="D52" s="65">
        <v>45337</v>
      </c>
      <c r="E52" s="70" t="s">
        <v>1435</v>
      </c>
      <c r="F52" s="58" t="s">
        <v>1352</v>
      </c>
      <c r="G52" s="64">
        <v>32593</v>
      </c>
    </row>
    <row r="53" spans="2:7" x14ac:dyDescent="0.25">
      <c r="B53" s="74" t="s">
        <v>1354</v>
      </c>
      <c r="C53" s="74"/>
      <c r="D53" s="74"/>
      <c r="E53" s="74"/>
      <c r="F53" s="74"/>
      <c r="G53" s="55">
        <f>SUM(G8:G52)</f>
        <v>6413246.21</v>
      </c>
    </row>
    <row r="55" spans="2:7" x14ac:dyDescent="0.25">
      <c r="B55" s="54"/>
      <c r="C55" s="56"/>
      <c r="D55" s="57"/>
      <c r="E55" s="57"/>
      <c r="G55" s="57"/>
    </row>
    <row r="56" spans="2:7" x14ac:dyDescent="0.25">
      <c r="B56" t="s">
        <v>1355</v>
      </c>
      <c r="C56" s="12"/>
      <c r="G56" s="13"/>
    </row>
    <row r="57" spans="2:7" x14ac:dyDescent="0.25">
      <c r="B57" t="s">
        <v>1356</v>
      </c>
      <c r="C57" s="12"/>
      <c r="G57" s="13"/>
    </row>
    <row r="58" spans="2:7" x14ac:dyDescent="0.25">
      <c r="B58" s="54"/>
      <c r="C58" s="56"/>
      <c r="D58" s="57"/>
      <c r="E58" s="57"/>
      <c r="G58" s="57"/>
    </row>
    <row r="59" spans="2:7" x14ac:dyDescent="0.25">
      <c r="C59" s="12"/>
      <c r="G59" s="13"/>
    </row>
    <row r="60" spans="2:7" x14ac:dyDescent="0.25">
      <c r="G60" s="52"/>
    </row>
  </sheetData>
  <mergeCells count="2">
    <mergeCell ref="C5:G5"/>
    <mergeCell ref="B53:F53"/>
  </mergeCells>
  <phoneticPr fontId="17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1347</v>
      </c>
      <c r="C4" s="13" t="s">
        <v>1348</v>
      </c>
      <c r="D4" s="13" t="s">
        <v>1349</v>
      </c>
      <c r="E4" s="13" t="s">
        <v>1350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 t="shared" ref="D5:D11" si="0">B5*18%</f>
        <v>1539</v>
      </c>
      <c r="E5" s="52">
        <f>+B5+D5-C5</f>
        <v>9661.5</v>
      </c>
      <c r="F5" s="66"/>
      <c r="H5" s="66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 t="shared" si="0"/>
        <v>7470</v>
      </c>
      <c r="E6" s="52">
        <f t="shared" ref="E6:E11" si="1">+B6+D6-C6</f>
        <v>46895</v>
      </c>
      <c r="F6" s="66"/>
      <c r="H6" s="66">
        <f t="shared" ref="H6:H13" si="2">+B6+D6</f>
        <v>48970</v>
      </c>
    </row>
    <row r="7" spans="1:8" x14ac:dyDescent="0.25">
      <c r="A7">
        <v>573</v>
      </c>
      <c r="B7" s="52">
        <v>12725</v>
      </c>
      <c r="C7" s="52">
        <f t="shared" ref="C7:C12" si="3">B7*5%</f>
        <v>636.25</v>
      </c>
      <c r="D7" s="52">
        <f t="shared" si="0"/>
        <v>2290.5</v>
      </c>
      <c r="E7" s="52">
        <f t="shared" si="1"/>
        <v>14379.25</v>
      </c>
      <c r="F7" s="66"/>
      <c r="H7" s="66">
        <f t="shared" si="2"/>
        <v>15015.5</v>
      </c>
    </row>
    <row r="8" spans="1:8" x14ac:dyDescent="0.25">
      <c r="A8">
        <v>576</v>
      </c>
      <c r="B8" s="52">
        <v>21050</v>
      </c>
      <c r="C8" s="52">
        <f t="shared" si="3"/>
        <v>1052.5</v>
      </c>
      <c r="D8" s="52">
        <f t="shared" si="0"/>
        <v>3789</v>
      </c>
      <c r="E8" s="52">
        <f t="shared" si="1"/>
        <v>23786.5</v>
      </c>
      <c r="F8" s="66"/>
      <c r="H8" s="66">
        <f t="shared" si="2"/>
        <v>24839</v>
      </c>
    </row>
    <row r="9" spans="1:8" x14ac:dyDescent="0.25">
      <c r="A9">
        <v>577</v>
      </c>
      <c r="B9" s="52">
        <v>18975</v>
      </c>
      <c r="C9" s="52">
        <f t="shared" si="3"/>
        <v>948.75</v>
      </c>
      <c r="D9" s="52">
        <f t="shared" si="0"/>
        <v>3415.5</v>
      </c>
      <c r="E9" s="52">
        <f t="shared" si="1"/>
        <v>21441.75</v>
      </c>
      <c r="F9" s="66"/>
      <c r="H9" s="66">
        <f t="shared" si="2"/>
        <v>22390.5</v>
      </c>
    </row>
    <row r="10" spans="1:8" x14ac:dyDescent="0.25">
      <c r="A10">
        <v>512</v>
      </c>
      <c r="B10" s="52">
        <v>11450</v>
      </c>
      <c r="C10" s="52">
        <f t="shared" si="3"/>
        <v>572.5</v>
      </c>
      <c r="D10" s="52">
        <f t="shared" si="0"/>
        <v>2061</v>
      </c>
      <c r="E10" s="52">
        <f t="shared" si="1"/>
        <v>12938.5</v>
      </c>
      <c r="F10" s="66"/>
      <c r="H10" s="66">
        <f t="shared" si="2"/>
        <v>13511</v>
      </c>
    </row>
    <row r="11" spans="1:8" x14ac:dyDescent="0.25">
      <c r="A11">
        <v>473</v>
      </c>
      <c r="B11" s="52">
        <v>15750</v>
      </c>
      <c r="C11" s="52">
        <f t="shared" si="3"/>
        <v>787.5</v>
      </c>
      <c r="D11" s="52">
        <f t="shared" si="0"/>
        <v>2835</v>
      </c>
      <c r="E11" s="52">
        <f t="shared" si="1"/>
        <v>17797.5</v>
      </c>
      <c r="F11" s="66"/>
      <c r="H11" s="66">
        <f t="shared" si="2"/>
        <v>18585</v>
      </c>
    </row>
    <row r="12" spans="1:8" x14ac:dyDescent="0.25">
      <c r="B12" s="52">
        <v>92430</v>
      </c>
      <c r="C12" s="52">
        <f t="shared" si="3"/>
        <v>4621.5</v>
      </c>
      <c r="D12" s="52"/>
      <c r="E12" s="52">
        <f>B12-C12</f>
        <v>87808.5</v>
      </c>
      <c r="F12" s="66"/>
      <c r="H12" s="66">
        <f t="shared" si="2"/>
        <v>92430</v>
      </c>
    </row>
    <row r="13" spans="1:8" x14ac:dyDescent="0.25">
      <c r="B13" s="68"/>
      <c r="C13" s="68">
        <f>B13*5%</f>
        <v>0</v>
      </c>
      <c r="D13" s="68">
        <f>B13*18%</f>
        <v>0</v>
      </c>
      <c r="E13" s="52">
        <f>+B13+D13-C13</f>
        <v>0</v>
      </c>
      <c r="F13" s="66"/>
      <c r="H13" s="66">
        <f t="shared" si="2"/>
        <v>0</v>
      </c>
    </row>
    <row r="14" spans="1:8" x14ac:dyDescent="0.25">
      <c r="B14" s="67">
        <f>SUM(B5:B13)</f>
        <v>222430</v>
      </c>
      <c r="C14" s="67">
        <f>SUM(C5:C13)</f>
        <v>11121.5</v>
      </c>
      <c r="D14" s="67">
        <f>SUM(D5:D13)</f>
        <v>23400</v>
      </c>
      <c r="E14" s="67">
        <f>B14+D14-C14</f>
        <v>234708.5</v>
      </c>
      <c r="F14" s="67"/>
      <c r="H14" s="67">
        <f>SUM(H5:H13)</f>
        <v>245830</v>
      </c>
    </row>
    <row r="15" spans="1:8" x14ac:dyDescent="0.25">
      <c r="C15" s="66"/>
      <c r="D15" s="66"/>
      <c r="E15" s="52"/>
    </row>
    <row r="16" spans="1:8" x14ac:dyDescent="0.25">
      <c r="E16" s="67"/>
      <c r="F16" s="66"/>
    </row>
    <row r="17" spans="3:4" x14ac:dyDescent="0.25">
      <c r="C17" s="66">
        <f>+B14+D14</f>
        <v>245830</v>
      </c>
      <c r="D17" s="66">
        <f>+C17-C14</f>
        <v>234708.5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1" t="s">
        <v>151</v>
      </c>
      <c r="B2" s="71"/>
      <c r="C2" s="71"/>
      <c r="D2" s="71"/>
      <c r="E2" s="71"/>
    </row>
    <row r="3" spans="1:8" ht="15" customHeight="1" x14ac:dyDescent="0.25">
      <c r="A3" s="71"/>
      <c r="B3" s="71"/>
      <c r="C3" s="71"/>
      <c r="D3" s="71"/>
      <c r="E3" s="71"/>
    </row>
    <row r="4" spans="1:8" ht="15" customHeight="1" x14ac:dyDescent="0.25">
      <c r="A4" s="71"/>
      <c r="B4" s="71"/>
      <c r="C4" s="71"/>
      <c r="D4" s="71"/>
      <c r="E4" s="71"/>
    </row>
    <row r="5" spans="1:8" ht="14.25" customHeight="1" x14ac:dyDescent="0.25">
      <c r="A5" s="71"/>
      <c r="B5" s="71"/>
      <c r="C5" s="71"/>
      <c r="D5" s="71"/>
      <c r="E5" s="71"/>
      <c r="F5" s="38"/>
    </row>
    <row r="6" spans="1:8" ht="41.25" customHeight="1" x14ac:dyDescent="0.25">
      <c r="A6" s="72" t="s">
        <v>1061</v>
      </c>
      <c r="B6" s="72"/>
      <c r="C6" s="72"/>
      <c r="D6" s="72"/>
      <c r="E6" s="72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00000000-0009-0000-0000-000004000000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OAI</vt:lpstr>
      <vt:lpstr>Estado cuenta Suplidores.</vt:lpstr>
      <vt:lpstr>Hoja1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Usuario</cp:lastModifiedBy>
  <cp:lastPrinted>2024-03-12T16:22:24Z</cp:lastPrinted>
  <dcterms:created xsi:type="dcterms:W3CDTF">2021-01-11T13:35:50Z</dcterms:created>
  <dcterms:modified xsi:type="dcterms:W3CDTF">2024-03-12T16:43:47Z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