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SEPTIEMBRE 2022\RAI SEPTIEMBRE 2022\"/>
    </mc:Choice>
  </mc:AlternateContent>
  <xr:revisionPtr revIDLastSave="0" documentId="13_ncr:1_{7A6AC8A9-AB20-4005-8AE6-DFF400C277B0}" xr6:coauthVersionLast="47" xr6:coauthVersionMax="47" xr10:uidLastSave="{00000000-0000-0000-0000-000000000000}"/>
  <bookViews>
    <workbookView xWindow="0" yWindow="15" windowWidth="20490" windowHeight="10905" firstSheet="1" activeTab="1" xr2:uid="{64003F2A-8BE6-4E7C-8CEE-66A0FCB97480}"/>
  </bookViews>
  <sheets>
    <sheet name="OAI" sheetId="7" state="hidden" r:id="rId1"/>
    <sheet name="Estado cuenta Suplidores." sheetId="61" r:id="rId2"/>
    <sheet name="CALCULO RETENCIONES" sheetId="62" state="hidden" r:id="rId3"/>
    <sheet name="Mayo DE" sheetId="1" state="hidden" r:id="rId4"/>
    <sheet name="Facturas pendientes del 2020" sheetId="8" state="hidden" r:id="rId5"/>
  </sheets>
  <definedNames>
    <definedName name="_xlnm._FilterDatabase" localSheetId="3" hidden="1">'Mayo DE'!$A$7:$H$1002</definedName>
    <definedName name="_xlnm._FilterDatabase" localSheetId="0" hidden="1">OAI!$A$7:$H$832</definedName>
    <definedName name="_xlnm.Print_Area" localSheetId="3">'Mayo DE'!$A$1:$H$1014</definedName>
    <definedName name="_xlnm.Print_Titles" localSheetId="3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0" i="61" l="1"/>
  <c r="B11" i="61" l="1"/>
  <c r="B12" i="61" s="1"/>
  <c r="B13" i="61" s="1"/>
  <c r="B14" i="61" s="1"/>
  <c r="B15" i="61" s="1"/>
  <c r="B16" i="61" s="1"/>
  <c r="B17" i="61" s="1"/>
  <c r="B18" i="61" s="1"/>
  <c r="B19" i="61" s="1"/>
  <c r="B20" i="61" s="1"/>
  <c r="B21" i="61" s="1"/>
  <c r="B22" i="61" s="1"/>
  <c r="B23" i="61" s="1"/>
  <c r="B24" i="61" s="1"/>
  <c r="E12" i="62"/>
  <c r="H13" i="62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H12" i="62"/>
  <c r="E10" i="62" l="1"/>
  <c r="H10" i="62"/>
  <c r="E11" i="62"/>
  <c r="E6" i="62"/>
  <c r="E8" i="62"/>
  <c r="E9" i="62"/>
  <c r="E7" i="62"/>
  <c r="B14" i="62"/>
  <c r="D13" i="62" l="1"/>
  <c r="D5" i="62"/>
  <c r="H5" i="62" s="1"/>
  <c r="H14" i="62" s="1"/>
  <c r="C5" i="62"/>
  <c r="E5" i="62" l="1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F03E46A3-4D7F-444B-BF8A-41D64DB596D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AB27FA58-60AB-4F02-8687-5E2CE019910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57731B49-647A-4483-ADE3-FEA6EB43EED4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<sst xmlns="http://schemas.openxmlformats.org/spreadsheetml/2006/main" count="6026" uniqueCount="1399">
  <si>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</si>
  <si>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</si>
  <si>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</si>
  <si>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</si>
  <si>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</si>
  <si>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</si>
  <si>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</si>
  <si>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</si>
  <si>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</si>
  <si>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</si>
  <si>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</si>
  <si>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</si>
  <si>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</si>
  <si>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</si>
  <si>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</si>
  <si>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</si>
  <si>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</si>
  <si>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</si>
  <si>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</si>
  <si>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</si>
  <si>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</si>
  <si>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</si>
  <si>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</si>
  <si>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</si>
  <si>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</si>
  <si>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</si>
  <si>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</si>
  <si>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</si>
  <si>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</si>
  <si>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</si>
  <si>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</si>
  <si>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</si>
  <si>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</si>
  <si>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</si>
  <si>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</si>
  <si>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</si>
  <si>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</si>
  <si>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</si>
  <si>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</si>
  <si>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</si>
  <si>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</si>
  <si>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</si>
  <si>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</si>
  <si>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</si>
  <si>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</si>
  <si>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</si>
  <si>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</si>
  <si>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</si>
  <si>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</si>
  <si>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</si>
  <si>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</si>
  <si>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</si>
  <si>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</si>
  <si>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</si>
  <si>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</si>
  <si>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</si>
  <si>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</si>
  <si>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</si>
  <si>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</si>
  <si>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</si>
  <si>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</si>
  <si>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</si>
  <si>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</si>
  <si>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</si>
  <si>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</si>
  <si>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</si>
  <si>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</si>
  <si>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</si>
  <si>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</si>
  <si>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</si>
  <si>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</si>
  <si>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</si>
  <si>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</si>
  <si>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</si>
  <si>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</si>
  <si>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</si>
  <si>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</si>
  <si>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</si>
  <si>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</si>
  <si>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</si>
  <si>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</si>
  <si>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</si>
  <si>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</si>
  <si>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</si>
  <si>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</si>
  <si>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</si>
  <si>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</si>
  <si>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</si>
  <si>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</si>
  <si>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</si>
  <si>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</si>
  <si>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</si>
  <si>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</si>
  <si>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</si>
  <si>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</si>
  <si>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</si>
  <si>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</si>
  <si>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</si>
  <si>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</si>
  <si>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</si>
  <si>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</si>
  <si>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</si>
  <si>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</si>
  <si>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</si>
  <si>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</si>
  <si>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</si>
  <si>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</si>
  <si>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</si>
  <si>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</si>
  <si>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</si>
  <si>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</si>
  <si>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</si>
  <si>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</si>
  <si>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</si>
  <si>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</si>
  <si>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</si>
  <si>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</si>
  <si>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</si>
  <si>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</si>
  <si>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</si>
  <si>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</si>
  <si>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</si>
  <si>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</si>
  <si>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</si>
  <si>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</si>
  <si>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</si>
  <si>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</si>
  <si>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</si>
  <si>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</si>
  <si>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</si>
  <si>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</si>
  <si>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</si>
  <si>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</si>
  <si>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</si>
  <si>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</si>
  <si>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</si>
  <si>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</si>
  <si>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</si>
  <si>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</si>
  <si>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</si>
  <si>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</si>
  <si>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</si>
  <si>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</si>
  <si>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</si>
  <si>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</si>
  <si>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</si>
  <si>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</si>
  <si>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</si>
  <si>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</si>
  <si>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</si>
  <si>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</si>
  <si>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</si>
  <si>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</si>
  <si>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</si>
  <si>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</si>
  <si>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</si>
  <si>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</si>
  <si>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</si>
  <si>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</si>
  <si>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</si>
  <si>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</si>
  <si>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</si>
  <si>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</si>
  <si>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</si>
  <si>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</si>
  <si>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</si>
  <si>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</si>
  <si>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</si>
  <si>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</si>
  <si>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</si>
  <si>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</si>
  <si>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</si>
  <si>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</si>
  <si>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</si>
  <si>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</si>
  <si>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</si>
  <si>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</si>
  <si>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</si>
  <si>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</si>
  <si>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</si>
  <si>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</si>
  <si>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</si>
  <si>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</si>
  <si>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</si>
  <si>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</si>
  <si>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</si>
  <si>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</si>
  <si>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</si>
  <si>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</si>
  <si>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</si>
  <si>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</si>
  <si>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</si>
  <si>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</si>
  <si>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</si>
  <si>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</si>
  <si>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</si>
  <si>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</si>
  <si>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</si>
  <si>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</si>
  <si>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</si>
  <si>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</si>
  <si>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</si>
  <si>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</si>
  <si>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</si>
  <si>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</si>
  <si>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</si>
  <si>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</si>
  <si>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</si>
  <si>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</si>
  <si>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</si>
  <si>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</si>
  <si>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</si>
  <si>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</si>
  <si>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</si>
  <si>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</si>
  <si>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</si>
  <si>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</si>
  <si>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</si>
  <si>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</si>
  <si>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</si>
  <si>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</si>
  <si>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</si>
  <si>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</si>
  <si>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</si>
  <si>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</si>
  <si>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</si>
  <si>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</si>
  <si>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</si>
  <si>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</si>
  <si>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</si>
  <si>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</si>
  <si>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</si>
  <si>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</si>
  <si>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</si>
  <si>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</si>
  <si>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</si>
  <si>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</si>
  <si>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</si>
  <si>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</si>
  <si>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</si>
  <si>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</si>
  <si>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</si>
  <si>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</si>
  <si>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</si>
  <si>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</si>
  <si>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</si>
  <si>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</si>
  <si>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</si>
  <si>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</si>
  <si>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</si>
  <si>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</si>
  <si>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</si>
  <si>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</si>
  <si>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</si>
  <si>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</si>
  <si>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</si>
  <si>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</si>
  <si>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</si>
  <si>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</si>
  <si>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</si>
  <si>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</si>
  <si>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</si>
  <si>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</si>
  <si>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</si>
  <si>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</si>
  <si>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</si>
  <si>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</si>
  <si>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</si>
  <si>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</si>
  <si>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</si>
  <si>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</si>
  <si>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</si>
  <si>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</si>
  <si>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</si>
  <si>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</si>
  <si>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</si>
  <si>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</si>
  <si>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</si>
  <si>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</si>
  <si>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</si>
  <si>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</si>
  <si>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</si>
  <si>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</si>
  <si>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</si>
  <si>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</si>
  <si>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</si>
  <si>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</si>
  <si>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</si>
  <si>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</si>
  <si>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</si>
  <si>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</si>
  <si>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</si>
  <si>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</si>
  <si>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</si>
  <si>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</si>
  <si>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</si>
  <si>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</si>
  <si>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</si>
  <si>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</si>
  <si>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</si>
  <si>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</si>
  <si>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</si>
  <si>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</si>
  <si>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</si>
  <si>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</si>
  <si>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</si>
  <si>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</si>
  <si>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</si>
  <si>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</si>
  <si>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</si>
  <si>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</si>
  <si>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</si>
  <si>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</si>
  <si>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</si>
  <si>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</si>
  <si>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</si>
  <si>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</si>
  <si>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</si>
  <si>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</si>
  <si>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</si>
  <si>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</si>
  <si>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</si>
  <si>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</si>
  <si>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</si>
  <si>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</si>
  <si>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</si>
  <si>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</si>
  <si>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</si>
  <si>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</si>
  <si>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</si>
  <si>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</si>
  <si>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</si>
  <si>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</si>
  <si>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</si>
  <si>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</si>
  <si>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</si>
  <si>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</si>
  <si>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</si>
  <si>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</si>
  <si>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</si>
  <si>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</si>
  <si>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</si>
  <si>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</si>
  <si>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</si>
  <si>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</si>
  <si>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</si>
  <si>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</si>
  <si>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</si>
  <si>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</si>
  <si>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</si>
  <si>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</si>
  <si>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</si>
  <si>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</si>
  <si>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</si>
  <si>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</si>
  <si>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</si>
  <si>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</si>
  <si>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</si>
  <si>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</si>
  <si>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</si>
  <si>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</si>
  <si>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</si>
  <si>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</si>
  <si>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</si>
  <si>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</si>
  <si>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</si>
  <si>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</si>
  <si>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</si>
  <si>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</si>
  <si>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</si>
  <si>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</si>
  <si>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</si>
  <si>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</si>
  <si>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</si>
  <si>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</si>
  <si>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</si>
  <si>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</si>
  <si>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</si>
  <si>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</si>
  <si>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</si>
  <si>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</si>
  <si>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</si>
  <si>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</si>
  <si>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</si>
  <si>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</si>
  <si>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</si>
  <si>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</si>
  <si>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</si>
  <si>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</si>
  <si>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</si>
  <si>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</si>
  <si>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</si>
  <si>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</si>
  <si>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</si>
  <si>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</si>
  <si>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</si>
  <si>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</si>
  <si>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</si>
  <si>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</si>
  <si>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</si>
  <si>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</si>
  <si>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</si>
  <si>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</si>
  <si>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</si>
  <si>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</si>
  <si>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</si>
  <si>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</si>
  <si>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</si>
  <si>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</si>
  <si>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</si>
  <si>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</si>
  <si>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</si>
  <si>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</si>
  <si>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</si>
  <si>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</si>
  <si>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</si>
  <si>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</si>
  <si>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</si>
  <si>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</si>
  <si>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</si>
  <si>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</si>
  <si>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</si>
  <si>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</si>
  <si>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</si>
  <si>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</si>
  <si>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</si>
  <si>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</si>
  <si>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</si>
  <si>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</si>
  <si>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</si>
  <si>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</si>
  <si>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</si>
  <si>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</si>
  <si>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</si>
  <si>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</si>
  <si>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</si>
  <si>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</si>
  <si>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</si>
  <si>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</si>
  <si>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</si>
  <si>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</si>
  <si>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</si>
  <si>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</si>
  <si>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</si>
  <si>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</si>
  <si>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</si>
  <si>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</si>
  <si>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</si>
  <si>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</si>
  <si>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</si>
  <si>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</si>
  <si>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</si>
  <si>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</si>
  <si>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</si>
  <si>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</si>
  <si>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</si>
  <si>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</si>
  <si>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</si>
  <si>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</si>
  <si>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</si>
  <si>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</si>
  <si>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</si>
  <si>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</si>
  <si>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</si>
  <si>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</si>
  <si>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</si>
  <si>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</si>
  <si>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</si>
  <si>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</si>
  <si>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</si>
  <si>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</si>
  <si>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</si>
  <si>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</si>
  <si>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</si>
  <si>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</si>
  <si>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</si>
  <si>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</si>
  <si>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</si>
  <si>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</si>
  <si>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</si>
  <si>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</si>
  <si>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</si>
  <si>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</si>
  <si>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</si>
  <si>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</si>
  <si>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</si>
  <si>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</si>
  <si>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</si>
  <si>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</si>
  <si>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</si>
  <si>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</si>
  <si>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</si>
  <si>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</si>
  <si>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</si>
  <si>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</si>
  <si>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</si>
  <si>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</si>
  <si>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</si>
  <si>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</si>
  <si>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</si>
  <si>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</si>
  <si>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</si>
  <si>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</si>
  <si>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</si>
  <si>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</si>
  <si>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</si>
  <si>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</si>
  <si>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</si>
  <si>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</si>
  <si>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</si>
  <si>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</si>
  <si>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</si>
  <si>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</si>
  <si>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</si>
  <si>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</si>
  <si>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</si>
  <si>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</si>
  <si>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</si>
  <si>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</si>
  <si>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</si>
  <si>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</si>
  <si>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</si>
  <si>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</si>
  <si>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</si>
  <si>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</si>
  <si>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</si>
  <si>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</si>
  <si>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</si>
  <si>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</si>
  <si>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</si>
  <si>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</si>
  <si>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</si>
  <si>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</si>
  <si>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</si>
  <si>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</si>
  <si>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</si>
  <si>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</si>
  <si>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</si>
  <si>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</si>
  <si>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</si>
  <si>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</si>
  <si>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</si>
  <si>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</si>
  <si>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</si>
  <si>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</si>
  <si>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</si>
  <si>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</si>
  <si>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</si>
  <si>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</si>
  <si>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</si>
  <si>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</si>
  <si>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</si>
  <si>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</si>
  <si>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</si>
  <si>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</si>
  <si>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</si>
  <si>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</si>
  <si>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</si>
  <si>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</si>
  <si>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</si>
  <si>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</si>
  <si>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</si>
  <si>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</si>
  <si>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</si>
  <si>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</si>
  <si>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</si>
  <si>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</si>
  <si>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</si>
  <si>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</si>
  <si>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</si>
  <si>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</si>
  <si>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</si>
  <si>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</si>
  <si>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</si>
  <si>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</si>
  <si>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</si>
  <si>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</si>
  <si>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</si>
  <si>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</si>
  <si>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</si>
  <si>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</si>
  <si>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</si>
  <si>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</si>
  <si>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</si>
  <si>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</si>
  <si>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</si>
  <si>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</si>
  <si>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</si>
  <si>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</si>
  <si>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</si>
  <si>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</si>
  <si>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</si>
  <si>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</si>
  <si>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</si>
  <si>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</si>
  <si>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</si>
  <si>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</si>
  <si>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</si>
  <si>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</si>
  <si>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</si>
  <si>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</si>
  <si>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</si>
  <si>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</si>
  <si>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</si>
  <si>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</si>
  <si>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</si>
  <si>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</si>
  <si>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</si>
  <si>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</si>
  <si>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</si>
  <si>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</si>
  <si>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</si>
  <si>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</si>
  <si>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</si>
  <si>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</si>
  <si>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</si>
  <si>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</si>
  <si>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</si>
  <si>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</si>
  <si>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</si>
  <si>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</si>
  <si>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</si>
  <si>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</si>
  <si>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</si>
  <si>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</si>
  <si>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</si>
  <si>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</si>
  <si>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</si>
  <si>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</si>
  <si>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</si>
  <si>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</si>
  <si>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</si>
  <si>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</si>
  <si>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</si>
  <si>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</si>
  <si>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</si>
  <si>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</si>
  <si>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</si>
  <si>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</si>
  <si>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</si>
  <si>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</si>
  <si>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</si>
  <si>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</si>
  <si>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</si>
  <si>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</si>
  <si>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</si>
  <si>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</si>
  <si>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</si>
  <si>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</si>
  <si>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</si>
  <si>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</si>
  <si>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</si>
  <si>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</si>
  <si>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</si>
  <si>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</si>
  <si>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</si>
  <si>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</si>
  <si>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</si>
  <si>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</si>
  <si>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</si>
  <si>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</si>
  <si>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</si>
  <si>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</si>
  <si>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</si>
  <si>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</si>
  <si>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</si>
  <si>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</si>
  <si>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</si>
  <si>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</si>
  <si>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</si>
  <si>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</si>
  <si>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</si>
  <si>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</si>
  <si>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</si>
  <si>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</si>
  <si>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</si>
  <si>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</si>
  <si>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</si>
  <si>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</si>
  <si>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</si>
  <si>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</si>
  <si>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</si>
  <si>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</si>
  <si>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</si>
  <si>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</si>
  <si>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</si>
  <si>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</si>
  <si>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</si>
  <si>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</si>
  <si>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</si>
  <si>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</si>
  <si>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</si>
  <si>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</si>
  <si>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</si>
  <si>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</si>
  <si>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</si>
  <si>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</si>
  <si>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</si>
  <si>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</si>
  <si>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</si>
  <si>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</si>
  <si>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</si>
  <si>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</si>
  <si>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</si>
  <si>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</si>
  <si>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</si>
  <si>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</si>
  <si>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</si>
  <si>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</si>
  <si>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</si>
  <si>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</si>
  <si>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</si>
  <si>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</si>
  <si>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</si>
  <si>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</si>
  <si>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</si>
  <si>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</si>
  <si>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</si>
  <si>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</si>
  <si>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</si>
  <si>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</si>
  <si>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</si>
  <si>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</si>
  <si>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</si>
  <si>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</si>
  <si>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</si>
  <si>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</si>
  <si>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</si>
  <si>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</si>
  <si>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</si>
  <si>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</si>
  <si>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</si>
  <si>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</si>
  <si>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</si>
  <si>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</si>
  <si>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</si>
  <si>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</si>
  <si>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</si>
  <si>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</si>
  <si>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</si>
  <si>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</si>
  <si>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</si>
  <si>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</si>
  <si>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</si>
  <si>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</si>
  <si>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</si>
  <si>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</si>
  <si>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</si>
  <si>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</si>
  <si>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</si>
  <si>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</si>
  <si>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</si>
  <si>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</si>
  <si>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</si>
  <si>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</si>
  <si>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</si>
  <si>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</si>
  <si>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</si>
  <si>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</si>
  <si>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</si>
  <si>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</si>
  <si>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</si>
  <si>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</si>
  <si>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</si>
  <si>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</si>
  <si>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</si>
  <si>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</si>
  <si>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</si>
  <si>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</si>
  <si>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</si>
  <si>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</si>
  <si>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</si>
  <si>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</si>
  <si>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</si>
  <si>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</si>
  <si>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</si>
  <si>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</si>
  <si>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</si>
  <si>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</si>
  <si>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</si>
  <si>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</si>
  <si>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</si>
  <si>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</si>
  <si>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</si>
  <si>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</si>
  <si>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</si>
  <si>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</si>
  <si>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</si>
  <si>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</si>
  <si>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</si>
  <si>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</si>
  <si>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</si>
  <si>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</si>
  <si>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</si>
  <si>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</si>
  <si>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</si>
  <si>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</si>
  <si>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</si>
  <si>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</si>
  <si>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</si>
  <si>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</si>
  <si>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</si>
  <si>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</si>
  <si>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</si>
  <si>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</si>
  <si>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</si>
  <si>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</si>
  <si>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</si>
  <si>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</si>
  <si>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</si>
  <si>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</si>
  <si>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</si>
  <si>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</si>
  <si>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</si>
  <si>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</si>
  <si>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</si>
  <si>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</si>
  <si>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</si>
  <si>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</si>
  <si>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</si>
  <si>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</si>
  <si>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</si>
  <si>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</si>
  <si>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</si>
  <si>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</si>
  <si>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</si>
  <si>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</si>
  <si>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</si>
  <si>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</si>
  <si>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</si>
  <si>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</si>
  <si>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</si>
  <si>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</si>
  <si>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</si>
  <si>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</si>
  <si>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</si>
  <si>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</si>
  <si>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</si>
  <si>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</si>
  <si>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</si>
  <si>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</si>
  <si>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</si>
  <si>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</si>
  <si>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</si>
  <si>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</si>
  <si>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</si>
  <si>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</si>
  <si>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</si>
  <si>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</si>
  <si>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</si>
  <si>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</si>
  <si>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</si>
  <si>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</si>
  <si>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</si>
  <si>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</si>
  <si>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</si>
  <si>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</si>
  <si>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</si>
  <si>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</si>
  <si>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</si>
  <si>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</si>
  <si>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</si>
  <si>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</si>
  <si>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</si>
  <si>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</si>
  <si>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</si>
  <si>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</si>
  <si>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</si>
  <si>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</si>
  <si>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</si>
  <si>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</si>
  <si>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</si>
  <si>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</si>
  <si>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</si>
  <si>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</si>
  <si>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</si>
  <si>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</si>
  <si>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</si>
  <si>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</si>
  <si>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</si>
  <si>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</si>
  <si>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</si>
  <si>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</si>
  <si>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</si>
  <si>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</si>
  <si>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</si>
  <si>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</si>
  <si>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</si>
  <si>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</si>
  <si>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</si>
  <si>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</si>
  <si>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</si>
  <si>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</si>
  <si>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</si>
  <si>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</si>
  <si>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</si>
  <si>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</si>
  <si>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</si>
  <si>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</si>
  <si>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</si>
  <si>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</si>
  <si>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</si>
  <si>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</si>
  <si>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</si>
  <si>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</si>
  <si>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</si>
  <si>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</si>
  <si>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</si>
  <si>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</si>
  <si>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</si>
  <si>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</si>
  <si>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</si>
  <si>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</si>
  <si>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</si>
  <si>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</si>
  <si>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</si>
  <si>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</si>
  <si>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</si>
  <si>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</si>
  <si>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</si>
  <si>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</si>
  <si>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</si>
  <si>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</si>
  <si>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</si>
  <si>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</si>
  <si>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</si>
  <si>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</si>
  <si>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</si>
  <si>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</si>
  <si>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</si>
  <si>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</si>
  <si>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</si>
  <si>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</si>
  <si>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</si>
  <si>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</si>
  <si>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</si>
  <si>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</si>
  <si>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</si>
  <si>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</si>
  <si>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</si>
  <si>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</si>
  <si>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</si>
  <si>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</si>
  <si>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</si>
  <si>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</si>
  <si>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</si>
  <si>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</si>
  <si>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</si>
  <si>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</si>
  <si>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</si>
  <si>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</si>
  <si>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</si>
  <si>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</si>
  <si>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</si>
  <si>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</si>
  <si>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</si>
  <si>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</si>
  <si>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</si>
  <si>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</si>
  <si>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</si>
  <si>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</si>
  <si>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</si>
  <si>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</si>
  <si>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</si>
  <si>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</si>
  <si>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</si>
  <si>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</si>
  <si>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</si>
  <si>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</si>
  <si>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</si>
  <si>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</si>
  <si>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</si>
  <si>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</si>
  <si>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</si>
  <si>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</si>
  <si>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</si>
  <si>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</si>
  <si>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</si>
  <si>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</si>
  <si>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</si>
  <si>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</si>
  <si>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</si>
  <si>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</si>
  <si>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</si>
  <si>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</si>
  <si>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</si>
  <si>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</si>
  <si>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</si>
  <si>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</si>
  <si>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</si>
  <si>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</si>
  <si>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</si>
  <si>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</si>
  <si>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</si>
  <si>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</si>
  <si>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</si>
  <si>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</si>
  <si>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</si>
  <si>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</si>
  <si>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</si>
  <si>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</si>
  <si>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</si>
  <si>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</si>
  <si>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</si>
  <si>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</si>
  <si>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</si>
  <si>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</si>
  <si>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</si>
  <si>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</si>
  <si>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</si>
  <si>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</si>
  <si>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</si>
  <si>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</si>
  <si>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</si>
  <si>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</si>
  <si>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</si>
  <si>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</si>
  <si>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</si>
  <si>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</si>
  <si>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</si>
  <si>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</si>
  <si>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</si>
  <si>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</si>
  <si>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</si>
  <si>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</si>
  <si>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</si>
  <si>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</si>
  <si>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</si>
  <si>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</si>
  <si>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</si>
  <si>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</si>
  <si>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</si>
  <si>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</si>
  <si>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</si>
  <si>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</si>
  <si>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</si>
  <si>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</si>
  <si>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</si>
  <si>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</si>
  <si>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</si>
  <si>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</si>
  <si>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</si>
  <si>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</si>
  <si>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</si>
  <si>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</si>
  <si>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</si>
  <si>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</si>
  <si>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</si>
  <si>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</si>
  <si>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</si>
  <si>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</si>
  <si>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</si>
  <si>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</si>
  <si>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</si>
  <si>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</si>
  <si>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</si>
  <si>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</si>
  <si>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</si>
  <si>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</si>
  <si>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</si>
  <si>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</si>
  <si>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</si>
  <si>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</si>
  <si>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</si>
  <si>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</si>
  <si>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</si>
  <si>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</si>
  <si>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</si>
  <si>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</si>
  <si>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</si>
  <si>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</si>
  <si>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</si>
  <si>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</si>
  <si>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</si>
  <si>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</si>
  <si>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</si>
  <si>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</si>
  <si>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</si>
  <si>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</si>
  <si>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</si>
  <si>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</si>
  <si>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</si>
  <si>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</si>
  <si>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</si>
  <si>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</si>
  <si>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</si>
  <si>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</si>
  <si>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</si>
  <si>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</si>
  <si>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</si>
  <si>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</si>
  <si>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</si>
  <si>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</si>
  <si>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</si>
  <si>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</si>
  <si>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</si>
  <si>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</si>
  <si>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</si>
  <si>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</si>
  <si>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</si>
  <si>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</si>
  <si>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</si>
  <si>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</si>
  <si>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</si>
  <si>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</si>
  <si>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</si>
  <si>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</si>
  <si>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</si>
  <si>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</si>
  <si>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</si>
  <si>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</si>
  <si>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</si>
  <si>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</si>
  <si>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</si>
  <si>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</si>
  <si>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</si>
  <si>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</si>
  <si>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</si>
  <si>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</si>
  <si>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</si>
  <si>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</si>
  <si>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</si>
  <si>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</si>
  <si>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</si>
  <si>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</si>
  <si>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</si>
  <si>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</si>
  <si>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</si>
  <si>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</si>
  <si>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</si>
  <si>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</si>
  <si>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</si>
  <si>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</si>
  <si>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</si>
  <si>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</si>
  <si>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</si>
  <si>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</si>
  <si>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</si>
  <si>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</si>
  <si>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</si>
  <si>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</si>
  <si>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</si>
  <si>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</si>
  <si>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</si>
  <si>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</si>
  <si>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</si>
  <si>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</si>
  <si>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</si>
  <si>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</si>
  <si>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</si>
  <si>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</si>
  <si>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</si>
  <si>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</si>
  <si>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</si>
  <si>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</si>
  <si>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</si>
  <si>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</si>
  <si>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</si>
  <si>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</si>
  <si>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</si>
  <si>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</si>
  <si>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</si>
  <si>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</si>
  <si>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</si>
  <si>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</si>
  <si>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</si>
  <si>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</si>
  <si>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</si>
  <si>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</si>
  <si>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</si>
  <si>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</si>
  <si>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</si>
  <si>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</si>
  <si>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</si>
  <si>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</si>
  <si>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</si>
  <si>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</si>
  <si>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</si>
  <si>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</si>
  <si>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</si>
  <si>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</si>
  <si>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</si>
  <si>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</si>
  <si>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</si>
  <si>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</si>
  <si>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</si>
  <si>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</si>
  <si>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</si>
  <si>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</si>
  <si>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</si>
  <si>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</si>
  <si>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</si>
  <si>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</si>
  <si>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</si>
  <si>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</si>
  <si>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</si>
  <si>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</si>
  <si>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</si>
  <si>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</si>
  <si>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</si>
  <si>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</si>
  <si>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</si>
  <si>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</si>
  <si>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</si>
  <si>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</si>
  <si>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</si>
  <si>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</si>
  <si>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</si>
  <si>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</si>
  <si>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</si>
  <si>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</si>
  <si>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</si>
  <si>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</si>
  <si>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</si>
  <si>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</si>
  <si>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</si>
  <si>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</si>
  <si>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</si>
  <si>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</si>
  <si>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</si>
  <si>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</si>
  <si>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</si>
  <si>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</si>
  <si>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</si>
  <si>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</si>
  <si>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</si>
  <si>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</si>
  <si>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</si>
  <si>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</si>
  <si>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</si>
  <si>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</si>
  <si>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</si>
  <si>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</si>
  <si>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</si>
  <si>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</si>
  <si>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</si>
  <si>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</si>
  <si>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</si>
  <si>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</si>
  <si>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</si>
  <si>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</si>
  <si>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</si>
  <si>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</si>
  <si>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</si>
  <si>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</si>
  <si>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</si>
  <si>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</si>
  <si>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</si>
  <si>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</si>
  <si>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</si>
  <si>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</si>
  <si>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</si>
  <si>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</si>
  <si>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</si>
  <si>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</si>
  <si>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</si>
  <si>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</si>
  <si>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</si>
  <si>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</si>
  <si>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</si>
  <si>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</si>
  <si>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</si>
  <si>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</si>
  <si>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</si>
  <si>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</si>
  <si>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</si>
  <si>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</si>
  <si>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</si>
  <si>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</si>
  <si>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</si>
  <si>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</si>
  <si>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</si>
  <si>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</si>
  <si>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</si>
  <si>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</si>
  <si>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</si>
  <si>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</si>
  <si>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</si>
  <si>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</si>
  <si>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</si>
  <si>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</si>
  <si>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</si>
  <si>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</si>
  <si>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</si>
  <si>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</si>
  <si>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</si>
  <si>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</si>
  <si>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</si>
  <si>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</si>
  <si>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</si>
  <si>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</si>
  <si>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</si>
  <si>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</si>
  <si>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</si>
  <si>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</si>
  <si>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</si>
  <si>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</si>
  <si>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</si>
  <si>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</si>
  <si>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</si>
  <si>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</si>
  <si>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</si>
  <si>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</si>
  <si>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</si>
  <si>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</si>
  <si>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</si>
  <si>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</si>
  <si>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</si>
  <si>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</si>
  <si>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</si>
  <si>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</si>
  <si>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</si>
  <si>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</si>
  <si>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</si>
  <si>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</si>
  <si>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</si>
  <si>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</si>
  <si>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</si>
  <si>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</si>
  <si>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</si>
  <si>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</si>
  <si>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</si>
  <si>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</si>
  <si>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</si>
  <si>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</si>
  <si>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</si>
  <si>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</si>
  <si>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</si>
  <si>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</si>
  <si>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</si>
  <si>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</si>
  <si>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</si>
  <si>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</si>
  <si>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</si>
  <si>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</si>
  <si>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</si>
  <si>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</si>
  <si>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</si>
  <si>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</si>
  <si>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</si>
  <si>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</si>
  <si>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</si>
  <si>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</si>
  <si>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</si>
  <si>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</si>
  <si>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 xml:space="preserve">Suma de VALOR </t>
  </si>
  <si>
    <t>CONCEPTO</t>
  </si>
  <si>
    <t>ESTADO</t>
  </si>
  <si>
    <t>MONTO SIN ITBIS</t>
  </si>
  <si>
    <t>RETENCION</t>
  </si>
  <si>
    <t>ITBIS</t>
  </si>
  <si>
    <t>TOTAL A PAGAR</t>
  </si>
  <si>
    <t>P&amp;D RECYCLING SRL,</t>
  </si>
  <si>
    <t>PAGO DE FACT NO 143 POR DESECHOS BIOMEDICO DEL MES JULIO 2022</t>
  </si>
  <si>
    <t xml:space="preserve">OSCO DOMINICANA  EIRL </t>
  </si>
  <si>
    <t xml:space="preserve">COMPRA DE LONA ESFALTICAS  GRNULADAS GRIS  3, 5 . POLIESTER POLIGLAS Y CEMENTO PLASTICO BALIO  5 GL </t>
  </si>
  <si>
    <t xml:space="preserve">SHOWTECH  SRL. </t>
  </si>
  <si>
    <t xml:space="preserve">COMPRA DE CORONA DE FLORES </t>
  </si>
  <si>
    <t xml:space="preserve">SUED FARGESA SRL. </t>
  </si>
  <si>
    <t>ABONO</t>
  </si>
  <si>
    <t>B150001491</t>
  </si>
  <si>
    <t>B1500013593</t>
  </si>
  <si>
    <t>PAGADA</t>
  </si>
  <si>
    <t xml:space="preserve">  FACT NO  9100465521  POR SUMINISTRO DE REACTIVOS PARA LABORATORIO . </t>
  </si>
  <si>
    <t>B1500013695</t>
  </si>
  <si>
    <t>B1500013834</t>
  </si>
  <si>
    <t>B1500013994</t>
  </si>
  <si>
    <t>B1500000049</t>
  </si>
  <si>
    <t>AGUA PLANETA AZUL  S, A</t>
  </si>
  <si>
    <t>COMPRA DE 190 BOTELLONES DE AGUA  SENGU  COTIZACION  NO  APA 9-09-2022-60 EN FECHA  9 DE SEPTIEMBRE  2022</t>
  </si>
  <si>
    <t>B1500147242</t>
  </si>
  <si>
    <t>B1500000143</t>
  </si>
  <si>
    <t xml:space="preserve">COMPAÑÍA POR ACCIONES  MERCANTIL SRL. </t>
  </si>
  <si>
    <t>COMPRA DE ARTICULOS  FERRETEROS Y AFINES  SEGÚN  COTIZACION  NO 0110016506Y 0110016531 DE FECHA  26 SEPTIEMBRE 2022</t>
  </si>
  <si>
    <t>B15000001561</t>
  </si>
  <si>
    <t xml:space="preserve">OMEGA TECH S,A </t>
  </si>
  <si>
    <t>COMPRA  DE UPS Y MEMORIAS  RAM , SEGÚN  COTIZACION  NO 5592975 DE FECHA  21 SEPTIEMBRE 2022</t>
  </si>
  <si>
    <t>B1500016195</t>
  </si>
  <si>
    <t>COMPRA  DE ARTICULOS  FERRETEROS Y AFINES  SEGÚN  COTIZACION  NO 0110016404 DE FECHA 20 SEPTIEMBRE 2022</t>
  </si>
  <si>
    <t>B15000001559</t>
  </si>
  <si>
    <t xml:space="preserve">INDUSTRIA NACIONAL DE ETIQUETAS  SRL. </t>
  </si>
  <si>
    <t>COMPRA DE ETIQUETAS  PARA  EL DEPTO  DE BIENES ATRI  MONIALES  Y ACTIVOS FIJOS , SEGÚN COTIZACION  NO 33956 DE FECHA 22 SEPTIEMBRE  2022</t>
  </si>
  <si>
    <t>B1500000795</t>
  </si>
  <si>
    <t>BALANZAS INDUSTRIALES SRL.</t>
  </si>
  <si>
    <t xml:space="preserve">COMPRA BALANZAS  PARA  CITOGENETICA </t>
  </si>
  <si>
    <t>B150000000010</t>
  </si>
  <si>
    <t xml:space="preserve">J GASSO GASSO SAS, </t>
  </si>
  <si>
    <t>COMPRA DE MEDICAMENTOS  ) CYTOTEC )  SEGÚN  COTIZACION  NO 20022299 DE FECHA 27 SEPTIEMBRE  2022</t>
  </si>
  <si>
    <t>B1500006851</t>
  </si>
  <si>
    <t>NO.</t>
  </si>
  <si>
    <t>PAGO FACT NO 9100438558 ,  POR SUMINISTRO  DE REACTIVO  PARA LABORATORIO .</t>
  </si>
  <si>
    <t>9100449087 PAGO FACT POR SUMINISTRO DE  REACTIVO PARA LA VORATORIO .</t>
  </si>
  <si>
    <t xml:space="preserve">9100456384 PAGO FACT POR  SUMINISTRO REACTIVO  PARA  LA </t>
  </si>
  <si>
    <t>9100443087 PAGO FACT POR SUMINISTRO DE REACTIVO PARA LA BORATORIO .</t>
  </si>
  <si>
    <t>Facturas pagadas al  MES  DE SEPTIEMBRE 2022</t>
  </si>
  <si>
    <t>Lic. Digna De La Rosa                                                                                  Lic. Valentina Garcia                                                                     Lic. Reolinda A. Feliz</t>
  </si>
  <si>
    <t>Enc. De Cuentas Por Pagar                                                                               Contadora                                                                            Sub.-Directora Administrativa</t>
  </si>
  <si>
    <t>HOSPITAL UNIVERSITARIO MATERNIDAD NTRA. SRA DE LA ALTAGRACIA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</si>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</sst>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92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164" fontId="0" fillId="0" borderId="0" xfId="1" applyFont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4" fillId="0" borderId="0" xfId="0" applyFont="1"/>
    <xf numFmtId="164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164" fontId="16" fillId="6" borderId="2" xfId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left" wrapText="1"/>
    </xf>
    <xf numFmtId="164" fontId="2" fillId="2" borderId="2" xfId="1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center" wrapText="1"/>
    </xf>
    <xf numFmtId="43" fontId="0" fillId="0" borderId="0" xfId="0" applyNumberFormat="1"/>
    <xf numFmtId="164" fontId="0" fillId="0" borderId="0" xfId="0" applyNumberFormat="1"/>
    <xf numFmtId="164" fontId="0" fillId="0" borderId="1" xfId="1" applyFont="1" applyBorder="1"/>
    <xf numFmtId="0" fontId="19" fillId="2" borderId="2" xfId="0" applyFont="1" applyFill="1" applyBorder="1" applyAlignment="1">
      <alignment vertical="center" wrapText="1"/>
    </xf>
    <xf numFmtId="4" fontId="17" fillId="0" borderId="2" xfId="8" applyNumberFormat="1" applyFont="1" applyBorder="1" applyAlignment="1">
      <alignment horizontal="left" wrapText="1"/>
    </xf>
    <xf numFmtId="14" fontId="19" fillId="2" borderId="2" xfId="0" applyNumberFormat="1" applyFont="1" applyFill="1" applyBorder="1" applyAlignment="1">
      <alignment horizontal="center" vertical="center"/>
    </xf>
    <xf numFmtId="164" fontId="19" fillId="2" borderId="2" xfId="1" applyFont="1" applyFill="1" applyBorder="1" applyAlignment="1">
      <alignment wrapText="1"/>
    </xf>
    <xf numFmtId="4" fontId="17" fillId="0" borderId="2" xfId="8" applyNumberFormat="1" applyFont="1" applyBorder="1" applyAlignment="1">
      <alignment horizontal="center" wrapText="1"/>
    </xf>
    <xf numFmtId="14" fontId="19" fillId="0" borderId="2" xfId="0" applyNumberFormat="1" applyFont="1" applyBorder="1" applyAlignment="1">
      <alignment horizontal="center" vertical="center" wrapText="1"/>
    </xf>
    <xf numFmtId="164" fontId="19" fillId="2" borderId="2" xfId="1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left" vertical="center" wrapText="1"/>
    </xf>
    <xf numFmtId="4" fontId="17" fillId="0" borderId="2" xfId="8" applyNumberFormat="1" applyFont="1" applyBorder="1" applyAlignment="1">
      <alignment horizontal="left"/>
    </xf>
    <xf numFmtId="0" fontId="17" fillId="0" borderId="2" xfId="8" applyNumberFormat="1" applyFont="1" applyBorder="1" applyAlignment="1">
      <alignment horizontal="left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0" fillId="7" borderId="2" xfId="0" applyFill="1" applyBorder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20" fillId="0" borderId="0" xfId="0" applyFont="1"/>
    <xf numFmtId="0" fontId="14" fillId="0" borderId="0" xfId="0" applyFont="1" applyBorder="1" applyAlignment="1">
      <alignment horizontal="center"/>
    </xf>
    <xf numFmtId="164" fontId="14" fillId="0" borderId="0" xfId="1" applyFont="1" applyBorder="1"/>
    <xf numFmtId="0" fontId="0" fillId="2" borderId="0" xfId="0" applyFill="1" applyAlignment="1">
      <alignment vertical="center"/>
    </xf>
    <xf numFmtId="0" fontId="21" fillId="2" borderId="0" xfId="0" applyFont="1" applyFill="1" applyAlignment="1">
      <alignment horizontal="center" vertical="center"/>
    </xf>
  </cellXfs>
  <cellStyles count="10">
    <cellStyle name="Euro" xfId="4" xr:uid="{F23F3C7A-2834-47F0-B6F5-D9B41D4AB223}"/>
    <cellStyle name="Millares" xfId="1" builtinId="3"/>
    <cellStyle name="Millares 2" xfId="2" xr:uid="{8BFD4AA1-0360-4AE9-B023-4917B4DC5F65}"/>
    <cellStyle name="Millares 2 2" xfId="6" xr:uid="{9041FDEA-58E6-4B10-A46F-30FB5AB135CA}"/>
    <cellStyle name="Millares 2 2 2" xfId="7" xr:uid="{C3198CDF-4B55-4881-AFEF-E954E8C61660}"/>
    <cellStyle name="Millares 2 3" xfId="5" xr:uid="{27633EED-4A66-4DFD-A793-C96DC894428E}"/>
    <cellStyle name="Millares_29 feb DESEMBOLSO2004 2 2" xfId="8" xr:uid="{3E9CE069-88C6-4C18-BFAF-303CBF140483}"/>
    <cellStyle name="Normal" xfId="0" builtinId="0"/>
    <cellStyle name="Normal 2" xfId="9" xr:uid="{CEC9C0C7-B86C-414F-B7ED-88F9E9742549}"/>
    <cellStyle name="Normal 3" xfId="3" xr:uid="{F0036659-C276-443D-9733-E32A46A9AEAC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31751</xdr:rowOff>
    </xdr:from>
    <xdr:ext cx="1756833" cy="465667"/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63D094A8-7DD4-4870-9793-CA01F546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1"/>
          <a:ext cx="1756833" cy="465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550333</xdr:colOff>
      <xdr:row>0</xdr:row>
      <xdr:rowOff>1</xdr:rowOff>
    </xdr:from>
    <xdr:ext cx="1235529" cy="730250"/>
    <xdr:pic>
      <xdr:nvPicPr>
        <xdr:cNvPr id="3" name="Imagen 3" descr="Resultado de imagen para logo maternidad la altagracia">
          <a:extLst>
            <a:ext uri="{FF2B5EF4-FFF2-40B4-BE49-F238E27FC236}">
              <a16:creationId xmlns:a16="http://schemas.microsoft.com/office/drawing/2014/main" id="{8A771B49-FD39-4516-BC17-B39A8464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1"/>
          <a:ext cx="1235529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C37B-7EA0-4213-8887-9BF7E4B3D89D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83" t="s">
        <v>151</v>
      </c>
      <c r="B2" s="83"/>
      <c r="C2" s="83"/>
      <c r="D2" s="83"/>
      <c r="E2" s="83"/>
    </row>
    <row r="3" spans="1:8" ht="15" customHeight="1" x14ac:dyDescent="0.25">
      <c r="A3" s="83"/>
      <c r="B3" s="83"/>
      <c r="C3" s="83"/>
      <c r="D3" s="83"/>
      <c r="E3" s="83"/>
    </row>
    <row r="4" spans="1:8" ht="15" customHeight="1" x14ac:dyDescent="0.25">
      <c r="A4" s="83"/>
      <c r="B4" s="83"/>
      <c r="C4" s="83"/>
      <c r="D4" s="83"/>
      <c r="E4" s="83"/>
    </row>
    <row r="5" spans="1:8" ht="6" customHeight="1" x14ac:dyDescent="0.25">
      <c r="A5" s="83"/>
      <c r="B5" s="83"/>
      <c r="C5" s="83"/>
      <c r="D5" s="83"/>
      <c r="E5" s="83"/>
      <c r="F5" s="38"/>
    </row>
    <row r="6" spans="1:8" ht="41.25" customHeight="1" x14ac:dyDescent="0.25">
      <c r="A6" s="84" t="s">
        <v>891</v>
      </c>
      <c r="B6" s="84"/>
      <c r="C6" s="84"/>
      <c r="D6" s="84"/>
      <c r="E6" s="84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EF50B300-E9EC-45E5-B077-A30577F2054C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E0B3-F2A9-4E44-825F-A08672E4D72B}">
  <dimension ref="B4:H48"/>
  <sheetViews>
    <sheetView tabSelected="1" zoomScale="90" zoomScaleNormal="90" workbookViewId="0">
      <selection activeCell="B12" sqref="B12"/>
    </sheetView>
  </sheetViews>
  <sheetFormatPr baseColWidth="10" defaultRowHeight="15" x14ac:dyDescent="0.25"/>
  <cols>
    <col min="2" max="2" width="9.85546875" customWidth="1"/>
    <col min="3" max="3" width="32.5703125" customWidth="1"/>
    <col min="4" max="4" width="41.7109375" customWidth="1"/>
    <col min="5" max="5" width="17" style="13" customWidth="1"/>
    <col min="6" max="6" width="17.28515625" style="13" customWidth="1"/>
    <col min="7" max="7" width="13.42578125" customWidth="1"/>
    <col min="8" max="8" width="16" customWidth="1"/>
  </cols>
  <sheetData>
    <row r="4" spans="2:8" x14ac:dyDescent="0.25">
      <c r="H4" s="52"/>
    </row>
    <row r="5" spans="2:8" ht="19.5" x14ac:dyDescent="0.25">
      <c r="C5" s="90"/>
      <c r="D5" s="91" t="s">
        <v>1397</v>
      </c>
      <c r="E5" s="91"/>
      <c r="F5" s="91"/>
      <c r="H5" s="52"/>
    </row>
    <row r="6" spans="2:8" x14ac:dyDescent="0.25">
      <c r="H6" s="52"/>
    </row>
    <row r="7" spans="2:8" x14ac:dyDescent="0.25">
      <c r="D7" s="85" t="s">
        <v>1394</v>
      </c>
      <c r="E7" s="85"/>
      <c r="F7" s="85"/>
      <c r="G7" s="85"/>
      <c r="H7" s="85"/>
    </row>
    <row r="8" spans="2:8" hidden="1" x14ac:dyDescent="0.25">
      <c r="H8" s="52"/>
    </row>
    <row r="9" spans="2:8" ht="30" x14ac:dyDescent="0.25">
      <c r="B9" s="82" t="s">
        <v>1389</v>
      </c>
      <c r="C9" s="60" t="s">
        <v>2</v>
      </c>
      <c r="D9" s="60" t="s">
        <v>1346</v>
      </c>
      <c r="E9" s="61" t="s">
        <v>1</v>
      </c>
      <c r="F9" s="62" t="s">
        <v>0</v>
      </c>
      <c r="G9" s="62" t="s">
        <v>1347</v>
      </c>
      <c r="H9" s="63" t="s">
        <v>1345</v>
      </c>
    </row>
    <row r="10" spans="2:8" ht="60.75" customHeight="1" x14ac:dyDescent="0.25">
      <c r="B10" s="32">
        <v>1</v>
      </c>
      <c r="C10" s="71" t="s">
        <v>1352</v>
      </c>
      <c r="D10" s="79" t="s">
        <v>1353</v>
      </c>
      <c r="E10" s="73">
        <v>44816</v>
      </c>
      <c r="F10" s="73" t="s">
        <v>1371</v>
      </c>
      <c r="G10" s="59" t="s">
        <v>1362</v>
      </c>
      <c r="H10" s="74">
        <v>285000</v>
      </c>
    </row>
    <row r="11" spans="2:8" ht="60.75" customHeight="1" x14ac:dyDescent="0.25">
      <c r="B11" s="32">
        <f>B10+1</f>
        <v>2</v>
      </c>
      <c r="C11" s="71" t="s">
        <v>1354</v>
      </c>
      <c r="D11" s="72" t="s">
        <v>1355</v>
      </c>
      <c r="E11" s="73">
        <v>44805</v>
      </c>
      <c r="F11" s="73" t="s">
        <v>1367</v>
      </c>
      <c r="G11" s="59" t="s">
        <v>1362</v>
      </c>
      <c r="H11" s="74">
        <v>158444.07999999999</v>
      </c>
    </row>
    <row r="12" spans="2:8" ht="60.75" customHeight="1" x14ac:dyDescent="0.25">
      <c r="B12" s="32">
        <f t="shared" ref="B12:B24" si="0">B11+1</f>
        <v>3</v>
      </c>
      <c r="C12" s="71" t="s">
        <v>1356</v>
      </c>
      <c r="D12" s="72" t="s">
        <v>1357</v>
      </c>
      <c r="E12" s="73">
        <v>44819</v>
      </c>
      <c r="F12" s="73" t="s">
        <v>286</v>
      </c>
      <c r="G12" s="59" t="s">
        <v>1362</v>
      </c>
      <c r="H12" s="74">
        <v>9944</v>
      </c>
    </row>
    <row r="13" spans="2:8" ht="60.75" customHeight="1" x14ac:dyDescent="0.25">
      <c r="B13" s="32">
        <f t="shared" si="0"/>
        <v>4</v>
      </c>
      <c r="C13" s="71" t="s">
        <v>1368</v>
      </c>
      <c r="D13" s="72" t="s">
        <v>1369</v>
      </c>
      <c r="E13" s="73">
        <v>44813</v>
      </c>
      <c r="F13" s="73" t="s">
        <v>1370</v>
      </c>
      <c r="G13" s="59" t="s">
        <v>1362</v>
      </c>
      <c r="H13" s="74">
        <v>11400</v>
      </c>
    </row>
    <row r="14" spans="2:8" ht="60.75" customHeight="1" x14ac:dyDescent="0.25">
      <c r="B14" s="32">
        <f t="shared" si="0"/>
        <v>5</v>
      </c>
      <c r="C14" s="71" t="s">
        <v>1358</v>
      </c>
      <c r="D14" s="72" t="s">
        <v>1390</v>
      </c>
      <c r="E14" s="73">
        <v>44819</v>
      </c>
      <c r="F14" s="73" t="s">
        <v>1361</v>
      </c>
      <c r="G14" s="59" t="s">
        <v>1362</v>
      </c>
      <c r="H14" s="74">
        <v>9223.65</v>
      </c>
    </row>
    <row r="15" spans="2:8" ht="60.75" customHeight="1" x14ac:dyDescent="0.25">
      <c r="B15" s="32">
        <f t="shared" si="0"/>
        <v>6</v>
      </c>
      <c r="C15" s="71" t="s">
        <v>1358</v>
      </c>
      <c r="D15" s="80" t="s">
        <v>1393</v>
      </c>
      <c r="E15" s="73">
        <v>44819</v>
      </c>
      <c r="F15" s="73" t="s">
        <v>1364</v>
      </c>
      <c r="G15" s="59" t="s">
        <v>1362</v>
      </c>
      <c r="H15" s="74">
        <v>134758.39999999999</v>
      </c>
    </row>
    <row r="16" spans="2:8" ht="60.75" customHeight="1" x14ac:dyDescent="0.25">
      <c r="B16" s="32">
        <f t="shared" si="0"/>
        <v>7</v>
      </c>
      <c r="C16" s="71" t="s">
        <v>1358</v>
      </c>
      <c r="D16" s="80" t="s">
        <v>1391</v>
      </c>
      <c r="E16" s="73">
        <v>44819</v>
      </c>
      <c r="F16" s="73" t="s">
        <v>1365</v>
      </c>
      <c r="G16" s="59" t="s">
        <v>1362</v>
      </c>
      <c r="H16" s="74">
        <v>50449.4</v>
      </c>
    </row>
    <row r="17" spans="2:8" ht="60.75" customHeight="1" x14ac:dyDescent="0.25">
      <c r="B17" s="32">
        <f t="shared" si="0"/>
        <v>8</v>
      </c>
      <c r="C17" s="71" t="s">
        <v>1358</v>
      </c>
      <c r="D17" s="80" t="s">
        <v>1392</v>
      </c>
      <c r="E17" s="73">
        <v>44819</v>
      </c>
      <c r="F17" s="73" t="s">
        <v>1366</v>
      </c>
      <c r="G17" s="59" t="s">
        <v>1362</v>
      </c>
      <c r="H17" s="74">
        <v>26522.5</v>
      </c>
    </row>
    <row r="18" spans="2:8" ht="60.75" customHeight="1" x14ac:dyDescent="0.25">
      <c r="B18" s="32">
        <f t="shared" si="0"/>
        <v>9</v>
      </c>
      <c r="C18" s="71" t="s">
        <v>1358</v>
      </c>
      <c r="D18" s="72" t="s">
        <v>1363</v>
      </c>
      <c r="E18" s="73">
        <v>44819</v>
      </c>
      <c r="F18" s="73" t="s">
        <v>1360</v>
      </c>
      <c r="G18" s="59" t="s">
        <v>1359</v>
      </c>
      <c r="H18" s="74">
        <v>30680.42</v>
      </c>
    </row>
    <row r="19" spans="2:8" ht="60.75" customHeight="1" x14ac:dyDescent="0.25">
      <c r="B19" s="32">
        <f t="shared" si="0"/>
        <v>10</v>
      </c>
      <c r="C19" s="71" t="s">
        <v>1372</v>
      </c>
      <c r="D19" s="72" t="s">
        <v>1373</v>
      </c>
      <c r="E19" s="73">
        <v>44830</v>
      </c>
      <c r="F19" s="73" t="s">
        <v>1374</v>
      </c>
      <c r="G19" s="59" t="s">
        <v>1362</v>
      </c>
      <c r="H19" s="74">
        <v>6487.92</v>
      </c>
    </row>
    <row r="20" spans="2:8" ht="60.75" customHeight="1" x14ac:dyDescent="0.25">
      <c r="B20" s="32">
        <f t="shared" si="0"/>
        <v>11</v>
      </c>
      <c r="C20" s="71" t="s">
        <v>1375</v>
      </c>
      <c r="D20" s="72" t="s">
        <v>1376</v>
      </c>
      <c r="E20" s="73">
        <v>44818</v>
      </c>
      <c r="F20" s="75" t="s">
        <v>1377</v>
      </c>
      <c r="G20" s="59" t="s">
        <v>1362</v>
      </c>
      <c r="H20" s="74">
        <v>20857.12</v>
      </c>
    </row>
    <row r="21" spans="2:8" ht="60.75" customHeight="1" x14ac:dyDescent="0.25">
      <c r="B21" s="32">
        <f t="shared" si="0"/>
        <v>12</v>
      </c>
      <c r="C21" s="71" t="s">
        <v>1372</v>
      </c>
      <c r="D21" s="72" t="s">
        <v>1378</v>
      </c>
      <c r="E21" s="76">
        <v>44824</v>
      </c>
      <c r="F21" s="73" t="s">
        <v>1379</v>
      </c>
      <c r="G21" s="59" t="s">
        <v>1362</v>
      </c>
      <c r="H21" s="77">
        <v>9116.41</v>
      </c>
    </row>
    <row r="22" spans="2:8" ht="60.75" customHeight="1" x14ac:dyDescent="0.25">
      <c r="B22" s="32">
        <f t="shared" si="0"/>
        <v>13</v>
      </c>
      <c r="C22" s="78" t="s">
        <v>1380</v>
      </c>
      <c r="D22" s="72" t="s">
        <v>1381</v>
      </c>
      <c r="E22" s="76">
        <v>44824</v>
      </c>
      <c r="F22" s="75" t="s">
        <v>1382</v>
      </c>
      <c r="G22" s="59" t="s">
        <v>1362</v>
      </c>
      <c r="H22" s="77">
        <v>8786.8799999999992</v>
      </c>
    </row>
    <row r="23" spans="2:8" ht="60.75" customHeight="1" x14ac:dyDescent="0.25">
      <c r="B23" s="32">
        <f t="shared" si="0"/>
        <v>14</v>
      </c>
      <c r="C23" s="78" t="s">
        <v>1383</v>
      </c>
      <c r="D23" s="72" t="s">
        <v>1384</v>
      </c>
      <c r="E23" s="76">
        <v>44831</v>
      </c>
      <c r="F23" s="75" t="s">
        <v>1385</v>
      </c>
      <c r="G23" s="59" t="s">
        <v>1362</v>
      </c>
      <c r="H23" s="77">
        <v>20905</v>
      </c>
    </row>
    <row r="24" spans="2:8" ht="60.75" customHeight="1" x14ac:dyDescent="0.25">
      <c r="B24" s="32">
        <f t="shared" si="0"/>
        <v>15</v>
      </c>
      <c r="C24" s="78" t="s">
        <v>1386</v>
      </c>
      <c r="D24" s="72" t="s">
        <v>1387</v>
      </c>
      <c r="E24" s="76">
        <v>44832</v>
      </c>
      <c r="F24" s="75" t="s">
        <v>1388</v>
      </c>
      <c r="G24" s="59" t="s">
        <v>1362</v>
      </c>
      <c r="H24" s="77">
        <v>80180</v>
      </c>
    </row>
    <row r="25" spans="2:8" hidden="1" x14ac:dyDescent="0.25">
      <c r="C25" s="81"/>
      <c r="D25" s="64"/>
      <c r="E25" s="66"/>
      <c r="F25" s="67"/>
      <c r="G25" s="59"/>
      <c r="H25" s="65"/>
    </row>
    <row r="26" spans="2:8" ht="24.95" hidden="1" customHeight="1" x14ac:dyDescent="0.25">
      <c r="C26" s="81"/>
      <c r="D26" s="64"/>
      <c r="E26" s="66"/>
      <c r="F26" s="67"/>
      <c r="G26" s="59"/>
      <c r="H26" s="65"/>
    </row>
    <row r="27" spans="2:8" ht="24.95" hidden="1" customHeight="1" x14ac:dyDescent="0.25">
      <c r="C27" s="81"/>
      <c r="D27" s="64"/>
      <c r="E27" s="66"/>
      <c r="F27" s="67"/>
      <c r="G27" s="59"/>
      <c r="H27" s="65"/>
    </row>
    <row r="28" spans="2:8" ht="24.95" hidden="1" customHeight="1" x14ac:dyDescent="0.25">
      <c r="C28" s="81"/>
      <c r="D28" s="64"/>
      <c r="E28" s="66"/>
      <c r="F28" s="67"/>
      <c r="G28" s="59"/>
      <c r="H28" s="65"/>
    </row>
    <row r="29" spans="2:8" ht="24.95" hidden="1" customHeight="1" x14ac:dyDescent="0.25">
      <c r="C29" s="81"/>
      <c r="D29" s="64"/>
      <c r="E29" s="66"/>
      <c r="F29" s="67"/>
      <c r="G29" s="59"/>
      <c r="H29" s="65"/>
    </row>
    <row r="30" spans="2:8" ht="24.95" hidden="1" customHeight="1" x14ac:dyDescent="0.25">
      <c r="C30" s="81"/>
      <c r="D30" s="64"/>
      <c r="E30" s="66"/>
      <c r="F30" s="67"/>
      <c r="G30" s="59"/>
      <c r="H30" s="65"/>
    </row>
    <row r="31" spans="2:8" ht="24.95" hidden="1" customHeight="1" x14ac:dyDescent="0.25">
      <c r="C31" s="81"/>
      <c r="D31" s="64"/>
      <c r="E31" s="66"/>
      <c r="F31" s="67"/>
      <c r="G31" s="59"/>
      <c r="H31" s="65"/>
    </row>
    <row r="32" spans="2:8" ht="24.95" hidden="1" customHeight="1" x14ac:dyDescent="0.25">
      <c r="C32" s="81"/>
      <c r="D32" s="64"/>
      <c r="E32" s="66"/>
      <c r="F32" s="67"/>
      <c r="G32" s="59"/>
      <c r="H32" s="65"/>
    </row>
    <row r="33" spans="2:8" ht="24.95" hidden="1" customHeight="1" x14ac:dyDescent="0.25">
      <c r="C33" s="81"/>
      <c r="D33" s="64"/>
      <c r="E33" s="66"/>
      <c r="F33" s="67"/>
      <c r="G33" s="59"/>
      <c r="H33" s="65"/>
    </row>
    <row r="34" spans="2:8" ht="24.95" hidden="1" customHeight="1" x14ac:dyDescent="0.25">
      <c r="C34" s="81"/>
      <c r="D34" s="64"/>
      <c r="E34" s="66"/>
      <c r="F34" s="67"/>
      <c r="G34" s="59"/>
      <c r="H34" s="65"/>
    </row>
    <row r="35" spans="2:8" ht="24.95" hidden="1" customHeight="1" x14ac:dyDescent="0.25">
      <c r="C35" s="81"/>
      <c r="D35" s="64"/>
      <c r="E35" s="66"/>
      <c r="F35" s="67"/>
      <c r="G35" s="59"/>
      <c r="H35" s="65"/>
    </row>
    <row r="36" spans="2:8" hidden="1" x14ac:dyDescent="0.25">
      <c r="C36" s="81"/>
      <c r="D36" s="64"/>
      <c r="E36" s="66"/>
      <c r="F36" s="66"/>
      <c r="G36" s="59"/>
      <c r="H36" s="65"/>
    </row>
    <row r="37" spans="2:8" hidden="1" x14ac:dyDescent="0.25">
      <c r="C37" s="81"/>
      <c r="D37" s="64"/>
      <c r="E37" s="66"/>
      <c r="F37" s="66"/>
      <c r="G37" s="59"/>
      <c r="H37" s="65"/>
    </row>
    <row r="38" spans="2:8" hidden="1" x14ac:dyDescent="0.25">
      <c r="C38" s="81"/>
      <c r="D38" s="54"/>
      <c r="E38" s="66"/>
      <c r="F38" s="66"/>
      <c r="G38" s="59"/>
      <c r="H38" s="65"/>
    </row>
    <row r="39" spans="2:8" hidden="1" x14ac:dyDescent="0.25">
      <c r="C39" s="53"/>
      <c r="D39" s="54"/>
      <c r="E39" s="66"/>
      <c r="F39" s="66"/>
      <c r="G39" s="59"/>
      <c r="H39" s="65"/>
    </row>
    <row r="40" spans="2:8" x14ac:dyDescent="0.25">
      <c r="B40" s="32"/>
      <c r="C40" s="86" t="s">
        <v>1398</v>
      </c>
      <c r="D40" s="86"/>
      <c r="E40" s="86"/>
      <c r="F40" s="86"/>
      <c r="G40" s="86"/>
      <c r="H40" s="56">
        <f>SUM(H10:H39)</f>
        <v>862755.78000000014</v>
      </c>
    </row>
    <row r="41" spans="2:8" x14ac:dyDescent="0.25">
      <c r="C41" s="88"/>
      <c r="D41" s="88"/>
      <c r="E41" s="88"/>
      <c r="F41" s="88"/>
      <c r="G41" s="88"/>
      <c r="H41" s="89"/>
    </row>
    <row r="43" spans="2:8" ht="15.75" x14ac:dyDescent="0.25">
      <c r="C43" s="87" t="s">
        <v>1395</v>
      </c>
      <c r="D43" s="87"/>
      <c r="E43"/>
      <c r="F43"/>
      <c r="H43" s="58"/>
    </row>
    <row r="44" spans="2:8" ht="15.75" x14ac:dyDescent="0.25">
      <c r="C44" s="87" t="s">
        <v>1396</v>
      </c>
      <c r="D44" s="87"/>
      <c r="E44"/>
      <c r="F44"/>
      <c r="H44" s="13"/>
    </row>
    <row r="45" spans="2:8" x14ac:dyDescent="0.25">
      <c r="D45" s="12"/>
      <c r="H45" s="13"/>
    </row>
    <row r="46" spans="2:8" x14ac:dyDescent="0.25">
      <c r="C46" s="55"/>
      <c r="D46" s="57"/>
      <c r="E46" s="58"/>
      <c r="F46" s="58"/>
      <c r="H46" s="58"/>
    </row>
    <row r="47" spans="2:8" x14ac:dyDescent="0.25">
      <c r="D47" s="12"/>
      <c r="H47" s="13"/>
    </row>
    <row r="48" spans="2:8" x14ac:dyDescent="0.25">
      <c r="H48" s="52"/>
    </row>
  </sheetData>
  <mergeCells count="2">
    <mergeCell ref="D7:H7"/>
    <mergeCell ref="C40:G40"/>
  </mergeCells>
  <phoneticPr fontId="17" type="noConversion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F9AF-3FAD-466A-BB4F-EED13BA119F1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1348</v>
      </c>
      <c r="C4" s="13" t="s">
        <v>1349</v>
      </c>
      <c r="D4" s="13" t="s">
        <v>1350</v>
      </c>
      <c r="E4" s="13" t="s">
        <v>1351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>B5*18%</f>
        <v>1539</v>
      </c>
      <c r="E5" s="52">
        <f>+B5+D5-C5</f>
        <v>9661.5</v>
      </c>
      <c r="F5" s="68"/>
      <c r="H5" s="68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>B6*18%</f>
        <v>7470</v>
      </c>
      <c r="E6" s="52">
        <f t="shared" ref="E6:E11" si="0">+B6+D6-C6</f>
        <v>46895</v>
      </c>
      <c r="F6" s="68"/>
      <c r="H6" s="68">
        <f t="shared" ref="H6:H13" si="1">+B6+D6</f>
        <v>48970</v>
      </c>
    </row>
    <row r="7" spans="1:8" x14ac:dyDescent="0.25">
      <c r="A7">
        <v>573</v>
      </c>
      <c r="B7" s="52">
        <v>12725</v>
      </c>
      <c r="C7" s="52">
        <f t="shared" ref="C7:C12" si="2">B7*5%</f>
        <v>636.25</v>
      </c>
      <c r="D7" s="52">
        <f t="shared" ref="D7:D11" si="3">B7*18%</f>
        <v>2290.5</v>
      </c>
      <c r="E7" s="52">
        <f t="shared" si="0"/>
        <v>14379.25</v>
      </c>
      <c r="F7" s="68"/>
      <c r="H7" s="68">
        <f t="shared" si="1"/>
        <v>15015.5</v>
      </c>
    </row>
    <row r="8" spans="1:8" x14ac:dyDescent="0.25">
      <c r="A8">
        <v>576</v>
      </c>
      <c r="B8" s="52">
        <v>21050</v>
      </c>
      <c r="C8" s="52">
        <f t="shared" si="2"/>
        <v>1052.5</v>
      </c>
      <c r="D8" s="52">
        <f t="shared" si="3"/>
        <v>3789</v>
      </c>
      <c r="E8" s="52">
        <f t="shared" si="0"/>
        <v>23786.5</v>
      </c>
      <c r="F8" s="68"/>
      <c r="H8" s="68">
        <f t="shared" si="1"/>
        <v>24839</v>
      </c>
    </row>
    <row r="9" spans="1:8" x14ac:dyDescent="0.25">
      <c r="A9">
        <v>577</v>
      </c>
      <c r="B9" s="52">
        <v>18975</v>
      </c>
      <c r="C9" s="52">
        <f t="shared" si="2"/>
        <v>948.75</v>
      </c>
      <c r="D9" s="52">
        <f t="shared" si="3"/>
        <v>3415.5</v>
      </c>
      <c r="E9" s="52">
        <f t="shared" si="0"/>
        <v>21441.75</v>
      </c>
      <c r="F9" s="68"/>
      <c r="H9" s="68">
        <f t="shared" si="1"/>
        <v>22390.5</v>
      </c>
    </row>
    <row r="10" spans="1:8" x14ac:dyDescent="0.25">
      <c r="A10">
        <v>512</v>
      </c>
      <c r="B10" s="52">
        <v>11450</v>
      </c>
      <c r="C10" s="52">
        <f t="shared" si="2"/>
        <v>572.5</v>
      </c>
      <c r="D10" s="52">
        <f t="shared" si="3"/>
        <v>2061</v>
      </c>
      <c r="E10" s="52">
        <f t="shared" si="0"/>
        <v>12938.5</v>
      </c>
      <c r="F10" s="68"/>
      <c r="H10" s="68">
        <f t="shared" si="1"/>
        <v>13511</v>
      </c>
    </row>
    <row r="11" spans="1:8" x14ac:dyDescent="0.25">
      <c r="A11">
        <v>473</v>
      </c>
      <c r="B11" s="52">
        <v>15750</v>
      </c>
      <c r="C11" s="52">
        <f t="shared" si="2"/>
        <v>787.5</v>
      </c>
      <c r="D11" s="52">
        <f t="shared" si="3"/>
        <v>2835</v>
      </c>
      <c r="E11" s="52">
        <f t="shared" si="0"/>
        <v>17797.5</v>
      </c>
      <c r="F11" s="68"/>
      <c r="H11" s="68">
        <f t="shared" si="1"/>
        <v>18585</v>
      </c>
    </row>
    <row r="12" spans="1:8" x14ac:dyDescent="0.25">
      <c r="B12" s="52">
        <v>92430</v>
      </c>
      <c r="C12" s="52">
        <f t="shared" si="2"/>
        <v>4621.5</v>
      </c>
      <c r="D12" s="52"/>
      <c r="E12" s="52">
        <f>B12-C12</f>
        <v>87808.5</v>
      </c>
      <c r="F12" s="68"/>
      <c r="H12" s="68">
        <f t="shared" si="1"/>
        <v>92430</v>
      </c>
    </row>
    <row r="13" spans="1:8" x14ac:dyDescent="0.25">
      <c r="B13" s="70"/>
      <c r="C13" s="70">
        <f>B13*5%</f>
        <v>0</v>
      </c>
      <c r="D13" s="70">
        <f>B13*18%</f>
        <v>0</v>
      </c>
      <c r="E13" s="52">
        <f>+B13+D13-C13</f>
        <v>0</v>
      </c>
      <c r="F13" s="68"/>
      <c r="H13" s="68">
        <f t="shared" si="1"/>
        <v>0</v>
      </c>
    </row>
    <row r="14" spans="1:8" x14ac:dyDescent="0.25">
      <c r="B14" s="69">
        <f>SUM(B5:B13)</f>
        <v>222430</v>
      </c>
      <c r="C14" s="69">
        <f>SUM(C5:C13)</f>
        <v>11121.5</v>
      </c>
      <c r="D14" s="69">
        <f>SUM(D5:D13)</f>
        <v>23400</v>
      </c>
      <c r="E14" s="69">
        <f>B14+D14-C14</f>
        <v>234708.5</v>
      </c>
      <c r="F14" s="69"/>
      <c r="H14" s="69">
        <f>SUM(H5:H13)</f>
        <v>245830</v>
      </c>
    </row>
    <row r="15" spans="1:8" x14ac:dyDescent="0.25">
      <c r="C15" s="68"/>
      <c r="D15" s="68"/>
      <c r="E15" s="52"/>
    </row>
    <row r="16" spans="1:8" x14ac:dyDescent="0.25">
      <c r="E16" s="69"/>
      <c r="F16" s="68"/>
    </row>
    <row r="17" spans="3:4" x14ac:dyDescent="0.25">
      <c r="C17" s="68">
        <f>+B14+D14</f>
        <v>245830</v>
      </c>
      <c r="D17" s="68">
        <f>+C17-C14</f>
        <v>234708.5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D2F9-5FC3-413C-8C21-266B2C0C70CC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83" t="s">
        <v>151</v>
      </c>
      <c r="B2" s="83"/>
      <c r="C2" s="83"/>
      <c r="D2" s="83"/>
      <c r="E2" s="83"/>
    </row>
    <row r="3" spans="1:8" ht="15" customHeight="1" x14ac:dyDescent="0.25">
      <c r="A3" s="83"/>
      <c r="B3" s="83"/>
      <c r="C3" s="83"/>
      <c r="D3" s="83"/>
      <c r="E3" s="83"/>
    </row>
    <row r="4" spans="1:8" ht="15" customHeight="1" x14ac:dyDescent="0.25">
      <c r="A4" s="83"/>
      <c r="B4" s="83"/>
      <c r="C4" s="83"/>
      <c r="D4" s="83"/>
      <c r="E4" s="83"/>
    </row>
    <row r="5" spans="1:8" ht="14.25" customHeight="1" x14ac:dyDescent="0.25">
      <c r="A5" s="83"/>
      <c r="B5" s="83"/>
      <c r="C5" s="83"/>
      <c r="D5" s="83"/>
      <c r="E5" s="83"/>
      <c r="F5" s="38"/>
    </row>
    <row r="6" spans="1:8" ht="41.25" customHeight="1" x14ac:dyDescent="0.25">
      <c r="A6" s="84" t="s">
        <v>1061</v>
      </c>
      <c r="B6" s="84"/>
      <c r="C6" s="84"/>
      <c r="D6" s="84"/>
      <c r="E6" s="84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EF50B300-E9EC-45E5-B077-A30577F2054C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F0B6-AFEA-4CA5-A05F-92A360C74A7C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OAI</vt:lpstr>
      <vt:lpstr>Estado cuenta Suplidores.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ADMINISTRACION-PC9</cp:lastModifiedBy>
  <cp:lastPrinted>2022-10-06T18:33:27Z</cp:lastPrinted>
  <dcterms:created xsi:type="dcterms:W3CDTF">2021-01-11T13:35:50Z</dcterms:created>
  <dcterms:modified xsi:type="dcterms:W3CDTF">2022-10-06T18:43:14Z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